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focoop-my.sharepoint.com/personal/lloria_infocoop_go_cr/Documents/Documentos/EEFF/Set 2020/"/>
    </mc:Choice>
  </mc:AlternateContent>
  <xr:revisionPtr revIDLastSave="0" documentId="14_{AE212FFF-5A94-4C28-9D37-CBA761058345}" xr6:coauthVersionLast="46" xr6:coauthVersionMax="46" xr10:uidLastSave="{00000000-0000-0000-0000-000000000000}"/>
  <bookViews>
    <workbookView xWindow="-120" yWindow="-120" windowWidth="29040" windowHeight="15840" activeTab="1"/>
  </bookViews>
  <sheets>
    <sheet name="Balance Situación" sheetId="4" r:id="rId1"/>
    <sheet name="Estado Resultados " sheetId="6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nnual_interest_rate">[3]PMT!$C$8</definedName>
    <definedName name="_xlnm.Print_Area" localSheetId="0">'Balance Situación'!$A$1:$G$24</definedName>
    <definedName name="_xlnm.Print_Area" localSheetId="1">'Estado Resultados '!$A$1:$G$37</definedName>
    <definedName name="Beg.Bal">IF([3]PMT!XFC1&lt;&gt;"",[3]PMT!D16384,"")</definedName>
    <definedName name="Cum.Interest">IF([3]PMT!XEY1&lt;&gt;"",[3]PMT!A16384+[3]PMT!XFB1,"")</definedName>
    <definedName name="_E26466">#REF!</definedName>
    <definedName name="Ending.Balance">IF([3]PMT!XEZ1&lt;&gt;"",[3]PMT!XFB1-[3]PMT!XFD1,"")</definedName>
    <definedName name="First_payment_due">[3]PMT!$C$11</definedName>
    <definedName name="Interest">IF([3]PMT!XFB1&lt;&gt;"",[3]PMT!XFD1*Periodic_rate,"")</definedName>
    <definedName name="matriz_filas">{"NOMB_INDI",0,"Auto","Auto",""}</definedName>
    <definedName name="payment.Num">IF(OR([3]PMT!A16384="",[3]PMT!A16384=Total_payments),"",[3]PMT!A16384+1)</definedName>
    <definedName name="Payments_per_year">[3]PMT!$C$10</definedName>
    <definedName name="Periodic_rate">Annual_interest_rate/Payments_per_year</definedName>
    <definedName name="Pmt_to_use">[3]PMT!$C$16</definedName>
    <definedName name="Principal">IF([3]PMT!XFA1&lt;&gt;"",MIN([3]PMT!XFC1,Pmt_to_use-[3]PMT!XFD1),"")</definedName>
    <definedName name="Show.Date">IF([3]PMT!XFD1&lt;&gt;"",DATE(YEAR(First_payment_due),MONTH(First_payment_due)+([3]PMT!XFD1-1)*12/Payments_per_year,DAY(First_payment_due)),"")</definedName>
    <definedName name="Term_in_years">[3]PMT!$C$9</definedName>
    <definedName name="Total_payments">Payments_per_year*Term_in_years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4" l="1"/>
  <c r="B20" i="4"/>
  <c r="B28" i="6"/>
  <c r="F28" i="6"/>
  <c r="G28" i="6"/>
  <c r="B30" i="4"/>
  <c r="B36" i="4"/>
  <c r="B24" i="4"/>
  <c r="D29" i="4"/>
  <c r="B26" i="4"/>
  <c r="F26" i="4"/>
  <c r="G26" i="4"/>
  <c r="B25" i="4"/>
  <c r="F25" i="4"/>
  <c r="G25" i="4"/>
  <c r="D26" i="4"/>
  <c r="D27" i="4"/>
  <c r="D25" i="4"/>
  <c r="D24" i="4"/>
  <c r="B19" i="4"/>
  <c r="B18" i="4"/>
  <c r="B17" i="4"/>
  <c r="B15" i="4"/>
  <c r="B14" i="4"/>
  <c r="B12" i="4"/>
  <c r="B11" i="4"/>
  <c r="B10" i="4"/>
  <c r="D19" i="4"/>
  <c r="D18" i="4"/>
  <c r="D17" i="4"/>
  <c r="D16" i="4"/>
  <c r="D15" i="4"/>
  <c r="D14" i="4"/>
  <c r="D13" i="4"/>
  <c r="D20" i="4"/>
  <c r="D12" i="4"/>
  <c r="D11" i="4"/>
  <c r="D10" i="4"/>
  <c r="B31" i="6"/>
  <c r="F31" i="6"/>
  <c r="G31" i="6"/>
  <c r="B30" i="6"/>
  <c r="F30" i="6"/>
  <c r="G30" i="6"/>
  <c r="D31" i="6"/>
  <c r="D32" i="6"/>
  <c r="E32" i="6"/>
  <c r="D30" i="6"/>
  <c r="D28" i="6"/>
  <c r="B23" i="6"/>
  <c r="F23" i="6"/>
  <c r="G23" i="6"/>
  <c r="B22" i="6"/>
  <c r="B21" i="6"/>
  <c r="B20" i="6"/>
  <c r="B19" i="6"/>
  <c r="D23" i="6"/>
  <c r="D22" i="6"/>
  <c r="E22" i="6"/>
  <c r="D20" i="6"/>
  <c r="D19" i="6"/>
  <c r="B13" i="6"/>
  <c r="B12" i="6"/>
  <c r="B15" i="6"/>
  <c r="B11" i="6"/>
  <c r="D13" i="6"/>
  <c r="D12" i="6"/>
  <c r="E12" i="6"/>
  <c r="D11" i="6"/>
  <c r="B35" i="4"/>
  <c r="B33" i="4"/>
  <c r="F33" i="4"/>
  <c r="G33" i="4"/>
  <c r="B29" i="4"/>
  <c r="F29" i="4"/>
  <c r="G29" i="4"/>
  <c r="D35" i="4"/>
  <c r="F35" i="4"/>
  <c r="G35" i="4"/>
  <c r="D33" i="4"/>
  <c r="D30" i="4"/>
  <c r="F30" i="4"/>
  <c r="G30" i="4"/>
  <c r="F18" i="4"/>
  <c r="G18" i="4"/>
  <c r="B16" i="4"/>
  <c r="F16" i="4"/>
  <c r="G16" i="4"/>
  <c r="B29" i="6"/>
  <c r="B32" i="6"/>
  <c r="D21" i="6"/>
  <c r="F21" i="6"/>
  <c r="B7" i="4"/>
  <c r="D7" i="4"/>
  <c r="A15" i="4"/>
  <c r="A26" i="4"/>
  <c r="B31" i="4"/>
  <c r="D31" i="4"/>
  <c r="B32" i="4"/>
  <c r="D32" i="4"/>
  <c r="B34" i="4"/>
  <c r="F34" i="4"/>
  <c r="G34" i="4"/>
  <c r="D34" i="4"/>
  <c r="A4" i="6"/>
  <c r="F32" i="4"/>
  <c r="G32" i="4"/>
  <c r="F31" i="4"/>
  <c r="G31" i="4"/>
  <c r="F10" i="4"/>
  <c r="G10" i="4"/>
  <c r="F24" i="4"/>
  <c r="G24" i="4"/>
  <c r="B27" i="4"/>
  <c r="F17" i="4"/>
  <c r="G17" i="4"/>
  <c r="F11" i="4"/>
  <c r="G11" i="4"/>
  <c r="F22" i="6"/>
  <c r="G22" i="6"/>
  <c r="F13" i="6"/>
  <c r="G13" i="6"/>
  <c r="D15" i="6"/>
  <c r="E13" i="6"/>
  <c r="F11" i="6"/>
  <c r="F14" i="4"/>
  <c r="G14" i="4"/>
  <c r="F19" i="4"/>
  <c r="G19" i="4"/>
  <c r="F20" i="6"/>
  <c r="G20" i="6"/>
  <c r="E11" i="6"/>
  <c r="E19" i="6"/>
  <c r="E29" i="6"/>
  <c r="G11" i="6"/>
  <c r="D36" i="4"/>
  <c r="F36" i="4"/>
  <c r="G36" i="4"/>
  <c r="C32" i="4"/>
  <c r="C26" i="4"/>
  <c r="F29" i="6"/>
  <c r="C18" i="4"/>
  <c r="D37" i="4"/>
  <c r="E37" i="4"/>
  <c r="C10" i="4"/>
  <c r="B37" i="4"/>
  <c r="B38" i="4"/>
  <c r="C38" i="4"/>
  <c r="C15" i="4"/>
  <c r="C19" i="4"/>
  <c r="C29" i="4"/>
  <c r="C12" i="4"/>
  <c r="C27" i="4"/>
  <c r="C13" i="4"/>
  <c r="E20" i="4"/>
  <c r="E27" i="4"/>
  <c r="E33" i="4"/>
  <c r="E32" i="4"/>
  <c r="E10" i="4"/>
  <c r="E14" i="4"/>
  <c r="E34" i="4"/>
  <c r="E13" i="4"/>
  <c r="E26" i="4"/>
  <c r="E18" i="4"/>
  <c r="E30" i="4"/>
  <c r="E31" i="4"/>
  <c r="E15" i="4"/>
  <c r="E11" i="4"/>
  <c r="E25" i="4"/>
  <c r="E12" i="4"/>
  <c r="E17" i="4"/>
  <c r="E35" i="4"/>
  <c r="E24" i="4"/>
  <c r="E19" i="4"/>
  <c r="C21" i="6"/>
  <c r="C22" i="6"/>
  <c r="C23" i="6"/>
  <c r="C28" i="6"/>
  <c r="C13" i="6"/>
  <c r="C11" i="6"/>
  <c r="C20" i="6"/>
  <c r="C15" i="6"/>
  <c r="C29" i="6"/>
  <c r="C12" i="6"/>
  <c r="D38" i="4"/>
  <c r="E38" i="4"/>
  <c r="F15" i="6"/>
  <c r="G15" i="6"/>
  <c r="E16" i="4"/>
  <c r="C32" i="6"/>
  <c r="E23" i="6"/>
  <c r="E21" i="6"/>
  <c r="C11" i="4"/>
  <c r="C33" i="4"/>
  <c r="C24" i="4"/>
  <c r="F27" i="4"/>
  <c r="G27" i="4"/>
  <c r="F19" i="6"/>
  <c r="G19" i="6"/>
  <c r="F12" i="4"/>
  <c r="F15" i="4"/>
  <c r="G15" i="4"/>
  <c r="C31" i="6"/>
  <c r="E36" i="4"/>
  <c r="E29" i="4"/>
  <c r="C20" i="4"/>
  <c r="C30" i="6"/>
  <c r="E31" i="6"/>
  <c r="F12" i="6"/>
  <c r="G12" i="6"/>
  <c r="F32" i="6"/>
  <c r="G32" i="6"/>
  <c r="C17" i="4"/>
  <c r="E15" i="6"/>
  <c r="E28" i="6"/>
  <c r="E30" i="6"/>
  <c r="C19" i="6"/>
  <c r="C25" i="4"/>
  <c r="C34" i="4"/>
  <c r="C14" i="4"/>
  <c r="D24" i="6"/>
  <c r="F13" i="4"/>
  <c r="G13" i="4"/>
  <c r="E20" i="6"/>
  <c r="C31" i="4"/>
  <c r="C35" i="4"/>
  <c r="C30" i="4"/>
  <c r="C36" i="4"/>
  <c r="C16" i="4"/>
  <c r="B24" i="6"/>
  <c r="B25" i="6"/>
  <c r="C37" i="4"/>
  <c r="F37" i="4"/>
  <c r="G37" i="4"/>
  <c r="B33" i="6"/>
  <c r="C25" i="6"/>
  <c r="F38" i="4"/>
  <c r="G38" i="4"/>
  <c r="C24" i="6"/>
  <c r="F24" i="6"/>
  <c r="G24" i="6"/>
  <c r="F20" i="4"/>
  <c r="G20" i="4"/>
  <c r="G12" i="4"/>
  <c r="E24" i="6"/>
  <c r="D25" i="6"/>
  <c r="E25" i="6"/>
  <c r="D33" i="6"/>
  <c r="C33" i="6"/>
  <c r="F25" i="6"/>
  <c r="E33" i="6"/>
  <c r="G25" i="6"/>
  <c r="F33" i="6"/>
  <c r="G33" i="6"/>
</calcChain>
</file>

<file path=xl/sharedStrings.xml><?xml version="1.0" encoding="utf-8"?>
<sst xmlns="http://schemas.openxmlformats.org/spreadsheetml/2006/main" count="99" uniqueCount="60">
  <si>
    <t>Instituto Nacional de Fomento Cooperativo</t>
  </si>
  <si>
    <t>-INFOCOOP-</t>
  </si>
  <si>
    <t>(Miles de colones)</t>
  </si>
  <si>
    <t>VARIACION</t>
  </si>
  <si>
    <t>ACTIVO:</t>
  </si>
  <si>
    <t>DISPONIBILIDADES</t>
  </si>
  <si>
    <t>PRODUCTOS POR COBRAR NETO</t>
  </si>
  <si>
    <t>OTRAS CUENTAS POR COBRAR</t>
  </si>
  <si>
    <t>CARTERA DE CREDITOS NETA</t>
  </si>
  <si>
    <t>BIENES EN USO NETO</t>
  </si>
  <si>
    <t>BIENES REALIZABLES NETO</t>
  </si>
  <si>
    <t>INVERSIONES MED.PLAZO Y PERMANTES.</t>
  </si>
  <si>
    <t>TOTAL ACTIVO</t>
  </si>
  <si>
    <t xml:space="preserve"> </t>
  </si>
  <si>
    <t>PASIVO Y PATRIMONIO</t>
  </si>
  <si>
    <t>PASIVO:</t>
  </si>
  <si>
    <t>CUENTAS POR PAGAR</t>
  </si>
  <si>
    <t>GASTOS ACUMULADOS</t>
  </si>
  <si>
    <t>TOTAL PASIVO</t>
  </si>
  <si>
    <t>PATRIMONIO:</t>
  </si>
  <si>
    <t>APORTES</t>
  </si>
  <si>
    <t>SUPERAVIT GANADO</t>
  </si>
  <si>
    <t>SUPERAVIT DONADO</t>
  </si>
  <si>
    <t>SUPERAVIT POR REVALUACION</t>
  </si>
  <si>
    <t>RESERVAS</t>
  </si>
  <si>
    <t>SUPERAVIT O PERDIDA DEL PERIODO</t>
  </si>
  <si>
    <t>TOTAL PATRIMONIO</t>
  </si>
  <si>
    <t>TOTAL PASIVO Y PATRIMONIO</t>
  </si>
  <si>
    <t>INGRESOS</t>
  </si>
  <si>
    <t>INTERESES SOBRE COLOCACIONES</t>
  </si>
  <si>
    <t>INTERESES SOBRE INVERSIONES</t>
  </si>
  <si>
    <t>OTROS</t>
  </si>
  <si>
    <t>TOTAL INGRESOS</t>
  </si>
  <si>
    <t>GASTOS</t>
  </si>
  <si>
    <t>ADMINISTRATIVOS</t>
  </si>
  <si>
    <t>DESARROLLO COOPERATIVO</t>
  </si>
  <si>
    <t>DEPRECIACIONES</t>
  </si>
  <si>
    <t>VARIOS</t>
  </si>
  <si>
    <t>TOTAL GASTOS</t>
  </si>
  <si>
    <t>SUPERAVIT(PERDIDA) OPERACIÓN</t>
  </si>
  <si>
    <t>AJUSTES A PERIODOS ANTERIORES</t>
  </si>
  <si>
    <t>TOTAL OTROS</t>
  </si>
  <si>
    <t>SUPERAVIT(PERDIDA) NETO</t>
  </si>
  <si>
    <t>ANÁLISIS VERTICAL Y HORIZONTAL DEL BALANCE DE SITUACIÓN</t>
  </si>
  <si>
    <t>Vertical</t>
  </si>
  <si>
    <t>Horizontal</t>
  </si>
  <si>
    <t>%</t>
  </si>
  <si>
    <t>ANÁLISIS VERTICAL Y HORIZONTAL DEL ESTADO DE RESULTADOS</t>
  </si>
  <si>
    <t xml:space="preserve">  </t>
  </si>
  <si>
    <t>Monto</t>
  </si>
  <si>
    <t>INSTRUMENTOS FINANCIEROS</t>
  </si>
  <si>
    <t>DEFICIT ACUMULADO</t>
  </si>
  <si>
    <t>GASTOS PAGADOS POR ANTICIPADO</t>
  </si>
  <si>
    <t>AJUSTE IMPLEMENTACIÓN NIIF</t>
  </si>
  <si>
    <t>INGRESO DETERIORO</t>
  </si>
  <si>
    <t>DETERIORO</t>
  </si>
  <si>
    <t>INGRESO PROVISION VACACIONES</t>
  </si>
  <si>
    <t>COMPROMISOS PRESUP. EG. OPERAC.</t>
  </si>
  <si>
    <t>(Del 1º de enero al 30 de setiembre de cada año)</t>
  </si>
  <si>
    <t>(con cifras comparativas al  30 de setiembre del  2020 y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</si>
</sst>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0" formatCode="0.0%"/>
    <numFmt numFmtId="181" formatCode="0_);[Red]\(0\)"/>
    <numFmt numFmtId="182" formatCode="_([$€]* #,##0.00_);_([$€]* \(#,##0.00\);_([$€]* &quot;-&quot;??_);_(@_)"/>
  </numFmts>
  <fonts count="14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 Black"/>
      <family val="2"/>
    </font>
    <font>
      <sz val="12"/>
      <name val="Arial Black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0000FF"/>
      <name val="Arial"/>
      <family val="2"/>
    </font>
    <font>
      <sz val="12"/>
      <color rgb="FF0000FF"/>
      <name val="Arial"/>
      <family val="2"/>
    </font>
    <font>
      <b/>
      <sz val="12"/>
      <color rgb="FFFF0000"/>
      <name val="Arial Black"/>
      <family val="2"/>
    </font>
    <font>
      <b/>
      <sz val="14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82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38" fontId="2" fillId="0" borderId="0" xfId="0" applyNumberFormat="1" applyFont="1"/>
    <xf numFmtId="180" fontId="2" fillId="0" borderId="0" xfId="0" applyNumberFormat="1" applyFont="1"/>
    <xf numFmtId="0" fontId="2" fillId="0" borderId="0" xfId="0" applyFont="1" applyProtection="1">
      <protection locked="0"/>
    </xf>
    <xf numFmtId="0" fontId="3" fillId="0" borderId="0" xfId="0" applyFont="1" applyAlignment="1">
      <alignment horizontal="right"/>
    </xf>
    <xf numFmtId="180" fontId="5" fillId="0" borderId="0" xfId="0" applyNumberFormat="1" applyFont="1" applyAlignment="1">
      <alignment horizontal="centerContinuous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38" fontId="2" fillId="0" borderId="1" xfId="0" applyNumberFormat="1" applyFont="1" applyBorder="1" applyProtection="1">
      <protection locked="0"/>
    </xf>
    <xf numFmtId="10" fontId="2" fillId="0" borderId="2" xfId="0" applyNumberFormat="1" applyFont="1" applyBorder="1"/>
    <xf numFmtId="38" fontId="2" fillId="0" borderId="1" xfId="0" applyNumberFormat="1" applyFont="1" applyBorder="1"/>
    <xf numFmtId="38" fontId="2" fillId="0" borderId="2" xfId="0" applyNumberFormat="1" applyFont="1" applyBorder="1"/>
    <xf numFmtId="180" fontId="2" fillId="0" borderId="2" xfId="0" applyNumberFormat="1" applyFont="1" applyBorder="1"/>
    <xf numFmtId="38" fontId="2" fillId="0" borderId="3" xfId="0" applyNumberFormat="1" applyFont="1" applyBorder="1"/>
    <xf numFmtId="38" fontId="2" fillId="0" borderId="4" xfId="0" applyNumberFormat="1" applyFont="1" applyBorder="1"/>
    <xf numFmtId="180" fontId="2" fillId="0" borderId="4" xfId="0" applyNumberFormat="1" applyFont="1" applyBorder="1"/>
    <xf numFmtId="0" fontId="4" fillId="0" borderId="0" xfId="0" applyFont="1"/>
    <xf numFmtId="10" fontId="4" fillId="0" borderId="4" xfId="0" applyNumberFormat="1" applyFont="1" applyBorder="1"/>
    <xf numFmtId="0" fontId="2" fillId="0" borderId="0" xfId="0" applyFont="1" applyAlignment="1" applyProtection="1">
      <alignment horizontal="centerContinuous"/>
      <protection locked="0"/>
    </xf>
    <xf numFmtId="38" fontId="2" fillId="0" borderId="0" xfId="0" applyNumberFormat="1" applyFont="1" applyAlignment="1" applyProtection="1">
      <alignment horizontal="centerContinuous"/>
      <protection locked="0"/>
    </xf>
    <xf numFmtId="38" fontId="2" fillId="0" borderId="0" xfId="0" applyNumberFormat="1" applyFont="1" applyAlignment="1">
      <alignment horizontal="centerContinuous"/>
    </xf>
    <xf numFmtId="180" fontId="2" fillId="0" borderId="0" xfId="0" applyNumberFormat="1" applyFont="1" applyAlignment="1" applyProtection="1">
      <alignment horizontal="centerContinuous"/>
      <protection locked="0"/>
    </xf>
    <xf numFmtId="0" fontId="5" fillId="0" borderId="0" xfId="0" applyFont="1"/>
    <xf numFmtId="0" fontId="4" fillId="0" borderId="3" xfId="0" applyFont="1" applyBorder="1"/>
    <xf numFmtId="0" fontId="5" fillId="0" borderId="0" xfId="0" applyFont="1" applyAlignment="1" applyProtection="1">
      <alignment horizontal="left"/>
      <protection locked="0"/>
    </xf>
    <xf numFmtId="180" fontId="2" fillId="0" borderId="6" xfId="0" applyNumberFormat="1" applyFont="1" applyBorder="1"/>
    <xf numFmtId="10" fontId="2" fillId="0" borderId="6" xfId="0" applyNumberFormat="1" applyFont="1" applyBorder="1"/>
    <xf numFmtId="38" fontId="2" fillId="0" borderId="7" xfId="0" applyNumberFormat="1" applyFont="1" applyBorder="1"/>
    <xf numFmtId="37" fontId="2" fillId="0" borderId="1" xfId="0" applyNumberFormat="1" applyFont="1" applyBorder="1"/>
    <xf numFmtId="38" fontId="3" fillId="0" borderId="8" xfId="0" applyNumberFormat="1" applyFont="1" applyBorder="1" applyProtection="1">
      <protection locked="0"/>
    </xf>
    <xf numFmtId="3" fontId="2" fillId="0" borderId="9" xfId="0" applyNumberFormat="1" applyFont="1" applyBorder="1" applyProtection="1">
      <protection locked="0"/>
    </xf>
    <xf numFmtId="10" fontId="3" fillId="0" borderId="9" xfId="0" applyNumberFormat="1" applyFont="1" applyBorder="1" applyProtection="1">
      <protection locked="0"/>
    </xf>
    <xf numFmtId="180" fontId="3" fillId="0" borderId="9" xfId="0" applyNumberFormat="1" applyFont="1" applyBorder="1" applyProtection="1">
      <protection locked="0"/>
    </xf>
    <xf numFmtId="37" fontId="2" fillId="0" borderId="7" xfId="0" applyNumberFormat="1" applyFont="1" applyBorder="1"/>
    <xf numFmtId="38" fontId="3" fillId="0" borderId="8" xfId="0" applyNumberFormat="1" applyFont="1" applyBorder="1"/>
    <xf numFmtId="10" fontId="3" fillId="0" borderId="9" xfId="0" applyNumberFormat="1" applyFont="1" applyBorder="1"/>
    <xf numFmtId="37" fontId="3" fillId="0" borderId="8" xfId="0" applyNumberFormat="1" applyFont="1" applyBorder="1"/>
    <xf numFmtId="180" fontId="3" fillId="0" borderId="9" xfId="0" applyNumberFormat="1" applyFont="1" applyBorder="1"/>
    <xf numFmtId="37" fontId="8" fillId="0" borderId="1" xfId="0" applyNumberFormat="1" applyFont="1" applyBorder="1" applyProtection="1">
      <protection locked="0"/>
    </xf>
    <xf numFmtId="10" fontId="9" fillId="0" borderId="9" xfId="0" applyNumberFormat="1" applyFont="1" applyBorder="1"/>
    <xf numFmtId="180" fontId="8" fillId="0" borderId="2" xfId="0" applyNumberFormat="1" applyFont="1" applyBorder="1"/>
    <xf numFmtId="37" fontId="8" fillId="0" borderId="7" xfId="0" applyNumberFormat="1" applyFont="1" applyBorder="1"/>
    <xf numFmtId="180" fontId="8" fillId="0" borderId="6" xfId="0" applyNumberFormat="1" applyFont="1" applyBorder="1"/>
    <xf numFmtId="10" fontId="8" fillId="0" borderId="2" xfId="0" applyNumberFormat="1" applyFont="1" applyBorder="1"/>
    <xf numFmtId="10" fontId="8" fillId="0" borderId="0" xfId="0" applyNumberFormat="1" applyFont="1"/>
    <xf numFmtId="37" fontId="8" fillId="0" borderId="0" xfId="0" applyNumberFormat="1" applyFont="1"/>
    <xf numFmtId="37" fontId="8" fillId="0" borderId="1" xfId="0" applyNumberFormat="1" applyFont="1" applyBorder="1"/>
    <xf numFmtId="38" fontId="10" fillId="0" borderId="8" xfId="0" applyNumberFormat="1" applyFont="1" applyBorder="1" applyAlignment="1">
      <alignment horizontal="centerContinuous"/>
    </xf>
    <xf numFmtId="180" fontId="10" fillId="0" borderId="9" xfId="0" applyNumberFormat="1" applyFont="1" applyBorder="1" applyAlignment="1">
      <alignment horizontal="centerContinuous"/>
    </xf>
    <xf numFmtId="0" fontId="10" fillId="0" borderId="7" xfId="0" applyFont="1" applyBorder="1"/>
    <xf numFmtId="181" fontId="10" fillId="0" borderId="10" xfId="0" applyNumberFormat="1" applyFont="1" applyBorder="1" applyAlignment="1">
      <alignment horizontal="center"/>
    </xf>
    <xf numFmtId="38" fontId="10" fillId="0" borderId="7" xfId="0" applyNumberFormat="1" applyFont="1" applyBorder="1" applyAlignment="1">
      <alignment horizontal="center"/>
    </xf>
    <xf numFmtId="180" fontId="10" fillId="0" borderId="10" xfId="0" applyNumberFormat="1" applyFont="1" applyBorder="1" applyAlignment="1">
      <alignment horizontal="center"/>
    </xf>
    <xf numFmtId="38" fontId="11" fillId="0" borderId="1" xfId="0" applyNumberFormat="1" applyFont="1" applyBorder="1" applyProtection="1">
      <protection locked="0"/>
    </xf>
    <xf numFmtId="10" fontId="11" fillId="0" borderId="2" xfId="0" applyNumberFormat="1" applyFont="1" applyBorder="1" applyProtection="1">
      <protection locked="0"/>
    </xf>
    <xf numFmtId="10" fontId="11" fillId="0" borderId="2" xfId="0" applyNumberFormat="1" applyFont="1" applyBorder="1"/>
    <xf numFmtId="10" fontId="11" fillId="0" borderId="2" xfId="0" applyNumberFormat="1" applyFont="1" applyBorder="1"/>
    <xf numFmtId="10" fontId="11" fillId="0" borderId="6" xfId="0" applyNumberFormat="1" applyFont="1" applyBorder="1"/>
    <xf numFmtId="37" fontId="11" fillId="0" borderId="1" xfId="0" applyNumberFormat="1" applyFont="1" applyBorder="1" applyProtection="1">
      <protection locked="0"/>
    </xf>
    <xf numFmtId="38" fontId="10" fillId="0" borderId="3" xfId="0" applyNumberFormat="1" applyFont="1" applyBorder="1" applyAlignment="1">
      <alignment horizontal="centerContinuous"/>
    </xf>
    <xf numFmtId="180" fontId="11" fillId="0" borderId="4" xfId="0" applyNumberFormat="1" applyFont="1" applyBorder="1" applyAlignment="1">
      <alignment horizontal="centerContinuous"/>
    </xf>
    <xf numFmtId="0" fontId="10" fillId="0" borderId="10" xfId="0" applyFont="1" applyBorder="1" applyAlignment="1">
      <alignment horizontal="center"/>
    </xf>
    <xf numFmtId="14" fontId="10" fillId="0" borderId="9" xfId="0" applyNumberFormat="1" applyFont="1" applyBorder="1" applyAlignment="1" applyProtection="1">
      <alignment horizontal="center"/>
      <protection locked="0"/>
    </xf>
    <xf numFmtId="38" fontId="10" fillId="0" borderId="10" xfId="0" applyNumberFormat="1" applyFont="1" applyBorder="1" applyAlignment="1">
      <alignment horizontal="center"/>
    </xf>
    <xf numFmtId="180" fontId="10" fillId="0" borderId="9" xfId="0" applyNumberFormat="1" applyFont="1" applyBorder="1" applyAlignment="1">
      <alignment horizontal="center"/>
    </xf>
    <xf numFmtId="38" fontId="11" fillId="0" borderId="1" xfId="0" applyNumberFormat="1" applyFont="1" applyBorder="1"/>
    <xf numFmtId="10" fontId="11" fillId="0" borderId="2" xfId="0" applyNumberFormat="1" applyFont="1" applyBorder="1"/>
    <xf numFmtId="38" fontId="11" fillId="0" borderId="1" xfId="0" applyNumberFormat="1" applyFont="1" applyBorder="1"/>
    <xf numFmtId="10" fontId="11" fillId="0" borderId="6" xfId="0" applyNumberFormat="1" applyFont="1" applyBorder="1"/>
    <xf numFmtId="37" fontId="11" fillId="0" borderId="1" xfId="0" applyNumberFormat="1" applyFont="1" applyBorder="1"/>
    <xf numFmtId="180" fontId="11" fillId="0" borderId="2" xfId="0" applyNumberFormat="1" applyFont="1" applyBorder="1"/>
    <xf numFmtId="37" fontId="11" fillId="0" borderId="1" xfId="0" applyNumberFormat="1" applyFont="1" applyBorder="1"/>
    <xf numFmtId="10" fontId="11" fillId="0" borderId="6" xfId="0" applyNumberFormat="1" applyFont="1" applyBorder="1" applyProtection="1">
      <protection locked="0"/>
    </xf>
    <xf numFmtId="37" fontId="9" fillId="0" borderId="8" xfId="0" applyNumberFormat="1" applyFont="1" applyBorder="1"/>
    <xf numFmtId="180" fontId="9" fillId="0" borderId="9" xfId="0" applyNumberFormat="1" applyFont="1" applyBorder="1"/>
    <xf numFmtId="0" fontId="6" fillId="0" borderId="0" xfId="0" applyFont="1" applyAlignment="1">
      <alignment horizontal="right"/>
    </xf>
    <xf numFmtId="38" fontId="6" fillId="0" borderId="7" xfId="0" applyNumberFormat="1" applyFont="1" applyBorder="1"/>
    <xf numFmtId="10" fontId="6" fillId="0" borderId="6" xfId="0" applyNumberFormat="1" applyFont="1" applyBorder="1"/>
    <xf numFmtId="38" fontId="6" fillId="0" borderId="11" xfId="0" applyNumberFormat="1" applyFont="1" applyBorder="1"/>
    <xf numFmtId="180" fontId="12" fillId="0" borderId="9" xfId="0" applyNumberFormat="1" applyFont="1" applyBorder="1"/>
    <xf numFmtId="38" fontId="6" fillId="0" borderId="8" xfId="0" applyNumberFormat="1" applyFont="1" applyBorder="1" applyProtection="1">
      <protection locked="0"/>
    </xf>
    <xf numFmtId="10" fontId="6" fillId="0" borderId="12" xfId="0" applyNumberFormat="1" applyFont="1" applyBorder="1" applyProtection="1">
      <protection locked="0"/>
    </xf>
    <xf numFmtId="10" fontId="6" fillId="0" borderId="9" xfId="0" applyNumberFormat="1" applyFont="1" applyBorder="1" applyProtection="1">
      <protection locked="0"/>
    </xf>
    <xf numFmtId="38" fontId="6" fillId="0" borderId="12" xfId="0" applyNumberFormat="1" applyFont="1" applyBorder="1" applyProtection="1">
      <protection locked="0"/>
    </xf>
    <xf numFmtId="180" fontId="6" fillId="0" borderId="9" xfId="0" applyNumberFormat="1" applyFont="1" applyBorder="1" applyProtection="1">
      <protection locked="0"/>
    </xf>
    <xf numFmtId="38" fontId="6" fillId="0" borderId="8" xfId="0" applyNumberFormat="1" applyFont="1" applyBorder="1"/>
    <xf numFmtId="180" fontId="6" fillId="0" borderId="6" xfId="0" applyNumberFormat="1" applyFont="1" applyBorder="1"/>
    <xf numFmtId="10" fontId="12" fillId="0" borderId="6" xfId="0" applyNumberFormat="1" applyFont="1" applyBorder="1"/>
    <xf numFmtId="38" fontId="11" fillId="0" borderId="1" xfId="0" applyNumberFormat="1" applyFont="1" applyBorder="1"/>
    <xf numFmtId="10" fontId="7" fillId="0" borderId="9" xfId="0" applyNumberFormat="1" applyFont="1" applyBorder="1"/>
    <xf numFmtId="38" fontId="7" fillId="0" borderId="8" xfId="0" applyNumberFormat="1" applyFont="1" applyBorder="1"/>
    <xf numFmtId="38" fontId="8" fillId="0" borderId="1" xfId="0" applyNumberFormat="1" applyFont="1" applyBorder="1" applyProtection="1">
      <protection locked="0"/>
    </xf>
    <xf numFmtId="0" fontId="2" fillId="0" borderId="0" xfId="0" applyFont="1" applyAlignment="1">
      <alignment horizontal="left"/>
    </xf>
    <xf numFmtId="37" fontId="8" fillId="0" borderId="1" xfId="0" applyNumberFormat="1" applyFont="1" applyBorder="1"/>
    <xf numFmtId="3" fontId="3" fillId="0" borderId="5" xfId="0" applyNumberFormat="1" applyFont="1" applyBorder="1" applyProtection="1">
      <protection locked="0"/>
    </xf>
    <xf numFmtId="10" fontId="3" fillId="0" borderId="6" xfId="0" applyNumberFormat="1" applyFont="1" applyBorder="1" applyProtection="1">
      <protection locked="0"/>
    </xf>
    <xf numFmtId="10" fontId="3" fillId="0" borderId="10" xfId="0" applyNumberFormat="1" applyFont="1" applyBorder="1"/>
    <xf numFmtId="37" fontId="9" fillId="0" borderId="12" xfId="0" applyNumberFormat="1" applyFont="1" applyBorder="1"/>
    <xf numFmtId="10" fontId="8" fillId="0" borderId="0" xfId="0" applyNumberFormat="1" applyFont="1" applyProtection="1">
      <protection locked="0"/>
    </xf>
    <xf numFmtId="180" fontId="7" fillId="0" borderId="9" xfId="0" applyNumberFormat="1" applyFont="1" applyBorder="1"/>
    <xf numFmtId="180" fontId="8" fillId="0" borderId="0" xfId="0" applyNumberFormat="1" applyFont="1" applyBorder="1"/>
    <xf numFmtId="180" fontId="11" fillId="0" borderId="0" xfId="0" applyNumberFormat="1" applyFont="1" applyBorder="1"/>
    <xf numFmtId="14" fontId="10" fillId="0" borderId="8" xfId="0" applyNumberFormat="1" applyFont="1" applyBorder="1" applyAlignment="1">
      <alignment horizontal="center"/>
    </xf>
    <xf numFmtId="14" fontId="10" fillId="0" borderId="9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1" fillId="0" borderId="0" xfId="0" applyFont="1" applyAlignment="1" applyProtection="1">
      <alignment horizontal="center"/>
      <protection locked="0"/>
    </xf>
    <xf numFmtId="14" fontId="10" fillId="0" borderId="3" xfId="0" applyNumberFormat="1" applyFont="1" applyBorder="1" applyAlignment="1" applyProtection="1">
      <alignment horizontal="center"/>
      <protection locked="0"/>
    </xf>
    <xf numFmtId="14" fontId="10" fillId="0" borderId="4" xfId="0" applyNumberFormat="1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unio2006\ESTADOS%20FINANCIEROS%20junio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imenez/OneDrive%20-%20Instituto%20Nacional%20de%20Fomento%20Cooperativo/0%20Actual%20Javier/EEFF/ESTADOS%20FINANCIEROS%20JUNIO%2020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imenez/OneDrive%20-%20Instituto%20Nacional%20de%20Fomento%20Cooperativo/0%20Actual%20Javier/EEFF/ESTADOS%20FINANCIEROS%20SETIEMBRE%20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Document\Amistad\oiko2\Proytotal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Archivos%20temporales%20de%20Internet\Content.IE5\7GYB8PCO\FLUJO%20SUGEF%20SANEAMIEN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imenez/AppData/Local/Temp/WPDNSE/SID-%7b20002,SECZ9519043CHOHB01,1013907456%7d/Copia%20de%20ESTADOS%20FINANCIEROS%20DICIEMBRE%20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GI%202014-2015\AMPO\Financiero%20Contable\2.8\ESTADOS%20FINANCIEROS%20DICIEMBRE%2020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GI%202014-2015\AMPO\Financiero%20Contable\2.8\ESTADOS%20FINANCIEROS%20DICIEMBRE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GI%202014-2015\AMPO\Financiero%20Contable\2.8\ESTADOS%20FINANCIEROS%20DICIEMBRE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imenez/Documents/Javier/ESTADOS%20FINANCIEROS%20DIC.%202018%20DETERIOR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jimenez/OneDrive%20-%20Instituto%20Nacional%20de%20Fomento%20Cooperativo/0%20Actual%20Javier/EEFF/ESTADOS%20FINANCIEROS%20MARZO%20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"/>
      <sheetName val="NOTA 4 - 5"/>
      <sheetName val="NOTA 6 - 7"/>
      <sheetName val="ANEXO-1"/>
      <sheetName val="ANEXO-1.1"/>
      <sheetName val="ANEXO 2"/>
    </sheetNames>
    <sheetDataSet>
      <sheetData sheetId="0">
        <row r="16">
          <cell r="A16" t="str">
            <v>(Miles de colones)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  "/>
      <sheetName val="NOTA 3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NOTA 12"/>
      <sheetName val="NOTA 13"/>
      <sheetName val="NOTA 14"/>
      <sheetName val="NOTA 15"/>
      <sheetName val="NOTA 16"/>
      <sheetName val="ANEXO-1"/>
      <sheetName val="ANEXO-1.1"/>
      <sheetName val="ANEXO 2"/>
    </sheetNames>
    <sheetDataSet>
      <sheetData sheetId="0">
        <row r="26">
          <cell r="C26">
            <v>3725</v>
          </cell>
        </row>
      </sheetData>
      <sheetData sheetId="1">
        <row r="20">
          <cell r="C20">
            <v>120312629</v>
          </cell>
        </row>
        <row r="21">
          <cell r="D21">
            <v>28504829</v>
          </cell>
        </row>
        <row r="24">
          <cell r="C24">
            <v>242559</v>
          </cell>
          <cell r="D24">
            <v>209349</v>
          </cell>
        </row>
        <row r="25">
          <cell r="C25">
            <v>-1036528</v>
          </cell>
          <cell r="D25">
            <v>-2156573</v>
          </cell>
        </row>
      </sheetData>
      <sheetData sheetId="2">
        <row r="22">
          <cell r="D2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"/>
      <sheetName val="NOTA 4"/>
      <sheetName val="NOTA 5"/>
      <sheetName val="NOTA 6"/>
      <sheetName val="NOTA 7"/>
      <sheetName val="NOTA 8"/>
      <sheetName val="NOTA 9"/>
      <sheetName val="NOTA 10"/>
      <sheetName val="NOTA  11"/>
      <sheetName val="NOTA 12"/>
      <sheetName val="NOTA 13"/>
      <sheetName val="NOTA 14"/>
      <sheetName val="NOTA 15"/>
      <sheetName val="NOTA 16"/>
      <sheetName val="ANEXO-1"/>
      <sheetName val="ANEXO-1.1"/>
      <sheetName val="ANEXO 2"/>
    </sheetNames>
    <sheetDataSet>
      <sheetData sheetId="0">
        <row r="20">
          <cell r="C20">
            <v>12524167</v>
          </cell>
          <cell r="D20">
            <v>1614566</v>
          </cell>
        </row>
        <row r="21">
          <cell r="C21">
            <v>3036910</v>
          </cell>
          <cell r="D21">
            <v>15551594</v>
          </cell>
        </row>
        <row r="22">
          <cell r="C22">
            <v>824086</v>
          </cell>
          <cell r="D22">
            <v>1066116</v>
          </cell>
        </row>
        <row r="23">
          <cell r="C23">
            <v>71469</v>
          </cell>
          <cell r="D23">
            <v>94353</v>
          </cell>
        </row>
        <row r="24">
          <cell r="C24">
            <v>107572919</v>
          </cell>
          <cell r="D24">
            <v>95132511</v>
          </cell>
        </row>
        <row r="25">
          <cell r="C25">
            <v>7991332</v>
          </cell>
          <cell r="D25">
            <v>2543499</v>
          </cell>
        </row>
        <row r="26">
          <cell r="D26">
            <v>1299</v>
          </cell>
        </row>
        <row r="27">
          <cell r="C27">
            <v>3482730</v>
          </cell>
          <cell r="D27">
            <v>3470226</v>
          </cell>
        </row>
        <row r="28">
          <cell r="C28">
            <v>12749028</v>
          </cell>
          <cell r="D28">
            <v>12590789</v>
          </cell>
        </row>
        <row r="29">
          <cell r="C29">
            <v>48564</v>
          </cell>
          <cell r="D29">
            <v>549812</v>
          </cell>
        </row>
      </sheetData>
      <sheetData sheetId="1">
        <row r="11">
          <cell r="C11">
            <v>724302</v>
          </cell>
          <cell r="D11">
            <v>1197075</v>
          </cell>
        </row>
        <row r="12">
          <cell r="C12">
            <v>426394</v>
          </cell>
          <cell r="D12">
            <v>863906</v>
          </cell>
        </row>
        <row r="17">
          <cell r="C17">
            <v>7991332</v>
          </cell>
          <cell r="D17">
            <v>2543499</v>
          </cell>
        </row>
        <row r="20">
          <cell r="D20">
            <v>113306356</v>
          </cell>
        </row>
        <row r="21">
          <cell r="C21">
            <v>38865111</v>
          </cell>
        </row>
        <row r="27">
          <cell r="C27">
            <v>2121394</v>
          </cell>
          <cell r="D27">
            <v>9488585</v>
          </cell>
        </row>
      </sheetData>
      <sheetData sheetId="2">
        <row r="12">
          <cell r="C12">
            <v>6149653</v>
          </cell>
          <cell r="D12">
            <v>8641597</v>
          </cell>
        </row>
        <row r="13">
          <cell r="C13">
            <v>279866</v>
          </cell>
          <cell r="D13">
            <v>582349</v>
          </cell>
        </row>
        <row r="14">
          <cell r="C14">
            <v>214512</v>
          </cell>
          <cell r="D14">
            <v>59772</v>
          </cell>
        </row>
        <row r="20">
          <cell r="C20">
            <v>2385491</v>
          </cell>
          <cell r="D20">
            <v>2438477</v>
          </cell>
        </row>
        <row r="21">
          <cell r="C21">
            <v>1894552</v>
          </cell>
          <cell r="D21">
            <v>1796863</v>
          </cell>
        </row>
        <row r="22">
          <cell r="C22">
            <v>131661</v>
          </cell>
        </row>
        <row r="23">
          <cell r="C23">
            <v>73066</v>
          </cell>
          <cell r="D23">
            <v>88939</v>
          </cell>
        </row>
        <row r="24">
          <cell r="C24">
            <v>29837</v>
          </cell>
          <cell r="D24">
            <v>62907</v>
          </cell>
        </row>
        <row r="31">
          <cell r="C31">
            <v>91733</v>
          </cell>
          <cell r="D31">
            <v>40805</v>
          </cell>
        </row>
        <row r="33">
          <cell r="C33">
            <v>-397027</v>
          </cell>
          <cell r="D33">
            <v>-732270</v>
          </cell>
        </row>
        <row r="34">
          <cell r="C34">
            <v>297264</v>
          </cell>
          <cell r="D34">
            <v>5283518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FLUJO "/>
      <sheetName val="EstMen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ROY. ING."/>
      <sheetName val="PROY. EGR."/>
      <sheetName val="MORA"/>
      <sheetName val="FLUJO "/>
      <sheetName val="EstMen"/>
      <sheetName val="P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">
          <cell r="C8">
            <v>0.2</v>
          </cell>
        </row>
        <row r="9">
          <cell r="C9">
            <v>8</v>
          </cell>
        </row>
        <row r="10">
          <cell r="C10">
            <v>1</v>
          </cell>
        </row>
        <row r="11">
          <cell r="C11">
            <v>37894</v>
          </cell>
        </row>
        <row r="16">
          <cell r="C16">
            <v>6515235.5602172567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)"/>
      <sheetName val="NOTA 4"/>
      <sheetName val="NOTA  5"/>
      <sheetName val="NOTA 6"/>
      <sheetName val="NOTA 7"/>
      <sheetName val="NOTA 8"/>
      <sheetName val="NOTA 9"/>
      <sheetName val="NOTA 10"/>
      <sheetName val="ANEXO-1"/>
      <sheetName val="ANEXO-1.1"/>
      <sheetName val="ANEXO 2"/>
    </sheetNames>
    <sheetDataSet>
      <sheetData sheetId="0" refreshError="1"/>
      <sheetData sheetId="1" refreshError="1">
        <row r="23">
          <cell r="D23">
            <v>1251912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)"/>
      <sheetName val="NOTA 4"/>
      <sheetName val="NOTA  5"/>
      <sheetName val="NOTA 6"/>
      <sheetName val="NOTA 7"/>
      <sheetName val="NOTA 8"/>
      <sheetName val="NOTA 9"/>
      <sheetName val="NOTA 10"/>
      <sheetName val="ANEXO-1"/>
      <sheetName val="ANEXO-1.1"/>
      <sheetName val="ANEXO 2"/>
      <sheetName val="Hoja1"/>
    </sheetNames>
    <sheetDataSet>
      <sheetData sheetId="0"/>
      <sheetData sheetId="1">
        <row r="20">
          <cell r="C20">
            <v>1251912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)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ANEXO-1"/>
      <sheetName val="ANEXO-1.1"/>
      <sheetName val="ANEXO 2"/>
      <sheetName val="Hoja1"/>
    </sheetNames>
    <sheetDataSet>
      <sheetData sheetId="0"/>
      <sheetData sheetId="1">
        <row r="19">
          <cell r="C19">
            <v>70242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"/>
      <sheetName val="NOTA 2"/>
      <sheetName val="NOTA 3)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ANEXO-1"/>
      <sheetName val="ANEXO-1.1"/>
      <sheetName val="ANEXO 2"/>
      <sheetName val="Hoja1"/>
    </sheetNames>
    <sheetDataSet>
      <sheetData sheetId="0" refreshError="1"/>
      <sheetData sheetId="1" refreshError="1">
        <row r="19">
          <cell r="D19">
            <v>70242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IVO-PATRI"/>
      <sheetName val="RESULTADOS"/>
      <sheetName val="NOTA 1 "/>
      <sheetName val="NOTA 2 "/>
      <sheetName val="NOTA 3"/>
      <sheetName val="NOTA 4"/>
      <sheetName val="NOTA 5"/>
      <sheetName val="NOTA 6"/>
      <sheetName val="NOTA 7"/>
      <sheetName val="NOTA 8"/>
      <sheetName val="NOTA 9"/>
      <sheetName val="NOTA 10"/>
      <sheetName val="NOTA 11"/>
      <sheetName val="NOTA 12"/>
      <sheetName val="NOTA 13"/>
      <sheetName val="NOTA 14"/>
      <sheetName val="NOTA 15"/>
      <sheetName val="NOTA 16"/>
      <sheetName val="ANEXO-1"/>
      <sheetName val="ANEXO-1.1"/>
      <sheetName val="ANEXO 2"/>
      <sheetName val="Hoja1"/>
    </sheetNames>
    <sheetDataSet>
      <sheetData sheetId="0"/>
      <sheetData sheetId="1">
        <row r="22">
          <cell r="C22">
            <v>-22664417</v>
          </cell>
          <cell r="D22">
            <v>-22664417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ACTIVO"/>
      <sheetName val="PASIVO-PATRI"/>
      <sheetName val="NOTA 1 "/>
      <sheetName val="NOTA 2 "/>
      <sheetName val="NOTA 3 "/>
      <sheetName val="NOTA 4"/>
      <sheetName val="NOTA 5"/>
      <sheetName val="NOTA 6"/>
      <sheetName val="NOTA 7"/>
      <sheetName val="NOTA 8"/>
      <sheetName val="NOTA 9"/>
      <sheetName val="NOTA 10"/>
      <sheetName val="NOTA  11"/>
      <sheetName val="NOTA 12"/>
      <sheetName val="NOTA 13"/>
      <sheetName val="NOTA 14"/>
      <sheetName val="NOTA  15"/>
      <sheetName val="NOTA 16"/>
      <sheetName val="ANEXO 2"/>
      <sheetName val="ANEXO-1"/>
      <sheetName val="ANEXO-1.1"/>
      <sheetName val="Hoja1"/>
    </sheetNames>
    <sheetDataSet>
      <sheetData sheetId="0"/>
      <sheetData sheetId="1">
        <row r="29">
          <cell r="A29" t="str">
            <v>COMP. PRESUP. EGRESOS DE CAPITAL</v>
          </cell>
        </row>
      </sheetData>
      <sheetData sheetId="2">
        <row r="16">
          <cell r="A16" t="str">
            <v>COLOC. FORM. POR GIRAR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zoomScale="75" workbookViewId="0">
      <selection activeCell="D52" sqref="D52"/>
    </sheetView>
  </sheetViews>
  <sheetFormatPr baseColWidth="10" defaultRowHeight="15" x14ac:dyDescent="0.2"/>
  <cols>
    <col min="1" max="1" width="47" style="1" customWidth="1"/>
    <col min="2" max="2" width="17.85546875" style="2" bestFit="1" customWidth="1"/>
    <col min="3" max="3" width="14" style="2" bestFit="1" customWidth="1"/>
    <col min="4" max="4" width="17.85546875" style="2" bestFit="1" customWidth="1"/>
    <col min="5" max="5" width="12.140625" style="2" bestFit="1" customWidth="1"/>
    <col min="6" max="6" width="17.140625" style="2" bestFit="1" customWidth="1"/>
    <col min="7" max="7" width="12.140625" style="3" bestFit="1" customWidth="1"/>
    <col min="8" max="16384" width="11.42578125" style="1"/>
  </cols>
  <sheetData>
    <row r="1" spans="1:7" s="9" customFormat="1" ht="20.25" customHeight="1" x14ac:dyDescent="0.25">
      <c r="A1" s="111" t="s">
        <v>0</v>
      </c>
      <c r="B1" s="111"/>
      <c r="C1" s="111"/>
      <c r="D1" s="111"/>
      <c r="E1" s="111"/>
      <c r="F1" s="111"/>
      <c r="G1" s="111"/>
    </row>
    <row r="2" spans="1:7" s="9" customFormat="1" ht="20.25" customHeight="1" x14ac:dyDescent="0.25">
      <c r="A2" s="112" t="s">
        <v>1</v>
      </c>
      <c r="B2" s="112"/>
      <c r="C2" s="112"/>
      <c r="D2" s="112"/>
      <c r="E2" s="112"/>
      <c r="F2" s="112"/>
      <c r="G2" s="112"/>
    </row>
    <row r="3" spans="1:7" ht="20.25" customHeight="1" x14ac:dyDescent="0.25">
      <c r="A3" s="106" t="s">
        <v>43</v>
      </c>
      <c r="B3" s="106"/>
      <c r="C3" s="106"/>
      <c r="D3" s="106"/>
      <c r="E3" s="106"/>
      <c r="F3" s="106"/>
      <c r="G3" s="106"/>
    </row>
    <row r="4" spans="1:7" s="4" customFormat="1" ht="20.25" customHeight="1" x14ac:dyDescent="0.2">
      <c r="A4" s="108" t="s">
        <v>59</v>
      </c>
      <c r="B4" s="108"/>
      <c r="C4" s="108"/>
      <c r="D4" s="108"/>
      <c r="E4" s="108"/>
      <c r="F4" s="108"/>
      <c r="G4" s="108"/>
    </row>
    <row r="5" spans="1:7" s="4" customFormat="1" ht="20.25" customHeight="1" x14ac:dyDescent="0.2">
      <c r="A5" s="108" t="s">
        <v>2</v>
      </c>
      <c r="B5" s="108"/>
      <c r="C5" s="108"/>
      <c r="D5" s="108"/>
      <c r="E5" s="108"/>
      <c r="F5" s="108"/>
      <c r="G5" s="108"/>
    </row>
    <row r="6" spans="1:7" s="4" customFormat="1" ht="20.25" customHeight="1" thickBot="1" x14ac:dyDescent="0.25">
      <c r="A6" s="20"/>
      <c r="B6" s="21"/>
      <c r="C6" s="21"/>
      <c r="D6" s="21"/>
      <c r="E6" s="21"/>
      <c r="F6" s="22"/>
      <c r="G6" s="23"/>
    </row>
    <row r="7" spans="1:7" ht="20.25" customHeight="1" thickBot="1" x14ac:dyDescent="0.3">
      <c r="B7" s="109">
        <f>+'Estado Resultados '!B7</f>
        <v>44104</v>
      </c>
      <c r="C7" s="110"/>
      <c r="D7" s="109">
        <f>+'Estado Resultados '!D7</f>
        <v>43738</v>
      </c>
      <c r="E7" s="110"/>
      <c r="F7" s="61" t="s">
        <v>3</v>
      </c>
      <c r="G7" s="62"/>
    </row>
    <row r="8" spans="1:7" s="24" customFormat="1" ht="20.25" customHeight="1" thickBot="1" x14ac:dyDescent="0.3">
      <c r="A8" s="7" t="s">
        <v>4</v>
      </c>
      <c r="B8" s="63" t="s">
        <v>49</v>
      </c>
      <c r="C8" s="64" t="s">
        <v>44</v>
      </c>
      <c r="D8" s="63" t="s">
        <v>49</v>
      </c>
      <c r="E8" s="64" t="s">
        <v>44</v>
      </c>
      <c r="F8" s="65" t="s">
        <v>45</v>
      </c>
      <c r="G8" s="66" t="s">
        <v>46</v>
      </c>
    </row>
    <row r="9" spans="1:7" ht="23.25" customHeight="1" x14ac:dyDescent="0.2">
      <c r="B9" s="15"/>
      <c r="C9" s="16"/>
      <c r="D9" s="15"/>
      <c r="E9" s="16"/>
      <c r="F9" s="15"/>
      <c r="G9" s="17"/>
    </row>
    <row r="10" spans="1:7" ht="23.25" customHeight="1" x14ac:dyDescent="0.2">
      <c r="A10" s="1" t="s">
        <v>5</v>
      </c>
      <c r="B10" s="67">
        <f>+[11]ACTIVO!$C$20</f>
        <v>12524167</v>
      </c>
      <c r="C10" s="68">
        <f t="shared" ref="C10:C20" si="0">+B10/B$20</f>
        <v>8.4448757030531618E-2</v>
      </c>
      <c r="D10" s="67">
        <f>+[11]ACTIVO!$D$20</f>
        <v>1614566</v>
      </c>
      <c r="E10" s="68">
        <f t="shared" ref="E10:E20" si="1">+D10/D$20</f>
        <v>1.2174858508402138E-2</v>
      </c>
      <c r="F10" s="73">
        <f t="shared" ref="F10:F19" si="2">+B10-D10</f>
        <v>10909601</v>
      </c>
      <c r="G10" s="72">
        <f>+F10/D10</f>
        <v>6.7569867072637475</v>
      </c>
    </row>
    <row r="11" spans="1:7" x14ac:dyDescent="0.2">
      <c r="A11" s="1" t="s">
        <v>50</v>
      </c>
      <c r="B11" s="67">
        <f>+[11]ACTIVO!$C$21</f>
        <v>3036910</v>
      </c>
      <c r="C11" s="68">
        <f t="shared" si="0"/>
        <v>2.0477471652493279E-2</v>
      </c>
      <c r="D11" s="67">
        <f>+[11]ACTIVO!$D$21</f>
        <v>15551594</v>
      </c>
      <c r="E11" s="68">
        <f t="shared" si="1"/>
        <v>0.11726894814465041</v>
      </c>
      <c r="F11" s="95">
        <f t="shared" si="2"/>
        <v>-12514684</v>
      </c>
      <c r="G11" s="42">
        <f>+F11/D11</f>
        <v>-0.80472033927840447</v>
      </c>
    </row>
    <row r="12" spans="1:7" x14ac:dyDescent="0.2">
      <c r="A12" s="1" t="s">
        <v>6</v>
      </c>
      <c r="B12" s="67">
        <f>+[11]ACTIVO!$C$22</f>
        <v>824086</v>
      </c>
      <c r="C12" s="68">
        <f t="shared" si="0"/>
        <v>5.5566999694480826E-3</v>
      </c>
      <c r="D12" s="67">
        <f>+[11]ACTIVO!$D$22</f>
        <v>1066116</v>
      </c>
      <c r="E12" s="68">
        <f t="shared" si="1"/>
        <v>8.0391953339433962E-3</v>
      </c>
      <c r="F12" s="48">
        <f t="shared" si="2"/>
        <v>-242030</v>
      </c>
      <c r="G12" s="42">
        <f t="shared" ref="G12:G19" si="3">+F12/D12</f>
        <v>-0.22702032424239013</v>
      </c>
    </row>
    <row r="13" spans="1:7" x14ac:dyDescent="0.2">
      <c r="A13" s="1" t="s">
        <v>7</v>
      </c>
      <c r="B13" s="67">
        <f>+[11]ACTIVO!$C$23</f>
        <v>71469</v>
      </c>
      <c r="C13" s="68">
        <f t="shared" si="0"/>
        <v>4.8190575997709582E-4</v>
      </c>
      <c r="D13" s="67">
        <f>+[11]ACTIVO!$D$23</f>
        <v>94353</v>
      </c>
      <c r="E13" s="68">
        <f t="shared" si="1"/>
        <v>7.1148186252111521E-4</v>
      </c>
      <c r="F13" s="95">
        <f t="shared" si="2"/>
        <v>-22884</v>
      </c>
      <c r="G13" s="42">
        <f t="shared" si="3"/>
        <v>-0.24253600839400974</v>
      </c>
    </row>
    <row r="14" spans="1:7" x14ac:dyDescent="0.2">
      <c r="A14" s="1" t="s">
        <v>8</v>
      </c>
      <c r="B14" s="67">
        <f>+[11]ACTIVO!$C$24</f>
        <v>107572919</v>
      </c>
      <c r="C14" s="68">
        <f t="shared" si="0"/>
        <v>0.72534958210762113</v>
      </c>
      <c r="D14" s="67">
        <f>+[11]ACTIVO!$D$24</f>
        <v>95132511</v>
      </c>
      <c r="E14" s="68">
        <f t="shared" si="1"/>
        <v>0.71735987316344452</v>
      </c>
      <c r="F14" s="73">
        <f t="shared" si="2"/>
        <v>12440408</v>
      </c>
      <c r="G14" s="72">
        <f t="shared" si="3"/>
        <v>0.13076925931241318</v>
      </c>
    </row>
    <row r="15" spans="1:7" x14ac:dyDescent="0.2">
      <c r="A15" s="1" t="str">
        <f>+[9]ACTIVO!$A$29</f>
        <v>COMP. PRESUP. EGRESOS DE CAPITAL</v>
      </c>
      <c r="B15" s="90">
        <f>+[11]ACTIVO!$C$25</f>
        <v>7991332</v>
      </c>
      <c r="C15" s="68">
        <f>+B15/B$20</f>
        <v>5.388446628173453E-2</v>
      </c>
      <c r="D15" s="90">
        <f>+[11]ACTIVO!$D$25</f>
        <v>2543499</v>
      </c>
      <c r="E15" s="68">
        <f t="shared" si="1"/>
        <v>1.9179606433717994E-2</v>
      </c>
      <c r="F15" s="73">
        <f t="shared" si="2"/>
        <v>5447833</v>
      </c>
      <c r="G15" s="72">
        <f t="shared" si="3"/>
        <v>2.1418655953865127</v>
      </c>
    </row>
    <row r="16" spans="1:7" x14ac:dyDescent="0.2">
      <c r="A16" s="1" t="s">
        <v>52</v>
      </c>
      <c r="B16" s="67">
        <f>+[10]ACTIVO!$C$26</f>
        <v>3725</v>
      </c>
      <c r="C16" s="68">
        <f t="shared" si="0"/>
        <v>2.5117169065114691E-5</v>
      </c>
      <c r="D16" s="67">
        <f>+[11]ACTIVO!$D$26</f>
        <v>1299</v>
      </c>
      <c r="E16" s="68">
        <f t="shared" si="1"/>
        <v>9.7952893857633418E-6</v>
      </c>
      <c r="F16" s="73">
        <f>+B16-D16</f>
        <v>2426</v>
      </c>
      <c r="G16" s="72">
        <f t="shared" si="3"/>
        <v>1.867590454195535</v>
      </c>
    </row>
    <row r="17" spans="1:7" x14ac:dyDescent="0.2">
      <c r="A17" s="1" t="s">
        <v>9</v>
      </c>
      <c r="B17" s="67">
        <f>+[11]ACTIVO!$C$27</f>
        <v>3482730</v>
      </c>
      <c r="C17" s="68">
        <f t="shared" si="0"/>
        <v>2.3483575360576346E-2</v>
      </c>
      <c r="D17" s="67">
        <f>+[11]ACTIVO!$D$27</f>
        <v>3470226</v>
      </c>
      <c r="E17" s="68">
        <f t="shared" si="1"/>
        <v>2.6167719710546558E-2</v>
      </c>
      <c r="F17" s="73">
        <f t="shared" si="2"/>
        <v>12504</v>
      </c>
      <c r="G17" s="72">
        <f t="shared" si="3"/>
        <v>3.6032235364497874E-3</v>
      </c>
    </row>
    <row r="18" spans="1:7" x14ac:dyDescent="0.2">
      <c r="A18" s="1" t="s">
        <v>10</v>
      </c>
      <c r="B18" s="67">
        <f>+[11]ACTIVO!$C$28</f>
        <v>12749028</v>
      </c>
      <c r="C18" s="68">
        <f t="shared" si="0"/>
        <v>8.596496421258551E-2</v>
      </c>
      <c r="D18" s="67">
        <f>+[11]ACTIVO!$D$28</f>
        <v>12590789</v>
      </c>
      <c r="E18" s="68">
        <f t="shared" si="1"/>
        <v>9.4942588029319361E-2</v>
      </c>
      <c r="F18" s="73">
        <f t="shared" si="2"/>
        <v>158239</v>
      </c>
      <c r="G18" s="72">
        <f t="shared" si="3"/>
        <v>1.2567838282414232E-2</v>
      </c>
    </row>
    <row r="19" spans="1:7" x14ac:dyDescent="0.2">
      <c r="A19" s="1" t="s">
        <v>11</v>
      </c>
      <c r="B19" s="67">
        <f>+[11]ACTIVO!$C$29</f>
        <v>48564</v>
      </c>
      <c r="C19" s="68">
        <f t="shared" si="0"/>
        <v>3.2746045596731004E-4</v>
      </c>
      <c r="D19" s="67">
        <f>+[11]ACTIVO!$D$29</f>
        <v>549812</v>
      </c>
      <c r="E19" s="68">
        <f t="shared" si="1"/>
        <v>4.1459335240687564E-3</v>
      </c>
      <c r="F19" s="95">
        <f t="shared" si="2"/>
        <v>-501248</v>
      </c>
      <c r="G19" s="42">
        <f t="shared" si="3"/>
        <v>-0.91167162593759321</v>
      </c>
    </row>
    <row r="20" spans="1:7" s="9" customFormat="1" ht="23.25" customHeight="1" thickBot="1" x14ac:dyDescent="0.45">
      <c r="A20" s="77" t="s">
        <v>12</v>
      </c>
      <c r="B20" s="78">
        <f>SUM(B10:B19)</f>
        <v>148304930</v>
      </c>
      <c r="C20" s="79">
        <f t="shared" si="0"/>
        <v>1</v>
      </c>
      <c r="D20" s="78">
        <f>SUM(D10:D19)</f>
        <v>132614765</v>
      </c>
      <c r="E20" s="79">
        <f t="shared" si="1"/>
        <v>1</v>
      </c>
      <c r="F20" s="78">
        <f>SUM(F10:F19)</f>
        <v>15690165</v>
      </c>
      <c r="G20" s="88">
        <f>+F20/D20</f>
        <v>0.11831386195948845</v>
      </c>
    </row>
    <row r="21" spans="1:7" ht="25.5" customHeight="1" x14ac:dyDescent="0.2">
      <c r="B21" s="25"/>
      <c r="C21" s="19" t="s">
        <v>13</v>
      </c>
      <c r="D21" s="25"/>
      <c r="E21" s="19" t="s">
        <v>13</v>
      </c>
      <c r="F21" s="12"/>
      <c r="G21" s="14"/>
    </row>
    <row r="22" spans="1:7" ht="15.75" x14ac:dyDescent="0.25">
      <c r="A22" s="26" t="s">
        <v>14</v>
      </c>
      <c r="B22" s="12"/>
      <c r="C22" s="11" t="s">
        <v>13</v>
      </c>
      <c r="D22" s="12"/>
      <c r="E22" s="11" t="s">
        <v>13</v>
      </c>
      <c r="F22" s="12"/>
      <c r="G22" s="14"/>
    </row>
    <row r="23" spans="1:7" ht="15.75" x14ac:dyDescent="0.25">
      <c r="A23" s="26" t="s">
        <v>15</v>
      </c>
      <c r="B23" s="12"/>
      <c r="C23" s="11" t="s">
        <v>13</v>
      </c>
      <c r="D23" s="12"/>
      <c r="E23" s="11" t="s">
        <v>13</v>
      </c>
      <c r="F23" s="12"/>
      <c r="G23" s="14"/>
    </row>
    <row r="24" spans="1:7" x14ac:dyDescent="0.2">
      <c r="A24" s="4" t="s">
        <v>16</v>
      </c>
      <c r="B24" s="55">
        <f>+'[11]PASIVO-PATRI'!$C$11</f>
        <v>724302</v>
      </c>
      <c r="C24" s="57">
        <f>+B24/B$20</f>
        <v>4.8838700102552222E-3</v>
      </c>
      <c r="D24" s="55">
        <f>+'[11]PASIVO-PATRI'!$D$11</f>
        <v>1197075</v>
      </c>
      <c r="E24" s="57">
        <f>+D24/D$20</f>
        <v>9.0267098086702479E-3</v>
      </c>
      <c r="F24" s="69">
        <f t="shared" ref="F24:F38" si="4">+B24-D24</f>
        <v>-472773</v>
      </c>
      <c r="G24" s="42">
        <f t="shared" ref="G24:G38" si="5">+F24/D24</f>
        <v>-0.39494016665622456</v>
      </c>
    </row>
    <row r="25" spans="1:7" x14ac:dyDescent="0.2">
      <c r="A25" s="4" t="s">
        <v>17</v>
      </c>
      <c r="B25" s="55">
        <f>+'[11]PASIVO-PATRI'!$C$12</f>
        <v>426394</v>
      </c>
      <c r="C25" s="68">
        <f>+B25/B$20</f>
        <v>2.8751168285504735E-3</v>
      </c>
      <c r="D25" s="55">
        <f>+'[11]PASIVO-PATRI'!$D$12</f>
        <v>863906</v>
      </c>
      <c r="E25" s="68">
        <f>+D25/D$20</f>
        <v>6.5144028268647163E-3</v>
      </c>
      <c r="F25" s="90">
        <f>+B25-D25</f>
        <v>-437512</v>
      </c>
      <c r="G25" s="42">
        <f>+F25/D25</f>
        <v>-0.50643472785233579</v>
      </c>
    </row>
    <row r="26" spans="1:7" ht="15.75" thickBot="1" x14ac:dyDescent="0.25">
      <c r="A26" s="4" t="str">
        <f>+'[9]PASIVO-PATRI'!$A$16</f>
        <v>COLOC. FORM. POR GIRAR</v>
      </c>
      <c r="B26" s="55">
        <f>+'[11]PASIVO-PATRI'!$C$17</f>
        <v>7991332</v>
      </c>
      <c r="C26" s="57">
        <f>+B26/B$20</f>
        <v>5.388446628173453E-2</v>
      </c>
      <c r="D26" s="55">
        <f>+'[11]PASIVO-PATRI'!$D$17</f>
        <v>2543499</v>
      </c>
      <c r="E26" s="57">
        <f>+D26/D$20</f>
        <v>1.9179606433717994E-2</v>
      </c>
      <c r="F26" s="69">
        <f t="shared" si="4"/>
        <v>5447833</v>
      </c>
      <c r="G26" s="72">
        <f t="shared" si="5"/>
        <v>2.1418655953865127</v>
      </c>
    </row>
    <row r="27" spans="1:7" ht="20.25" thickBot="1" x14ac:dyDescent="0.45">
      <c r="A27" s="5" t="s">
        <v>18</v>
      </c>
      <c r="B27" s="87">
        <f>SUM(B24:B26)</f>
        <v>9142028</v>
      </c>
      <c r="C27" s="91">
        <f>+B27/B$20</f>
        <v>6.1643453120540224E-2</v>
      </c>
      <c r="D27" s="87">
        <f>SUM(D24:D26)</f>
        <v>4604480</v>
      </c>
      <c r="E27" s="37">
        <f>+D27/D$20</f>
        <v>3.4720719069252962E-2</v>
      </c>
      <c r="F27" s="92">
        <f t="shared" si="4"/>
        <v>4537548</v>
      </c>
      <c r="G27" s="101">
        <f t="shared" si="5"/>
        <v>0.98546372228785883</v>
      </c>
    </row>
    <row r="28" spans="1:7" ht="15.75" x14ac:dyDescent="0.25">
      <c r="A28" s="26" t="s">
        <v>19</v>
      </c>
      <c r="B28" s="10" t="s">
        <v>13</v>
      </c>
      <c r="C28" s="11" t="s">
        <v>13</v>
      </c>
      <c r="D28" s="10" t="s">
        <v>13</v>
      </c>
      <c r="E28" s="11" t="s">
        <v>13</v>
      </c>
      <c r="F28" s="12" t="s">
        <v>13</v>
      </c>
      <c r="G28" s="14" t="s">
        <v>13</v>
      </c>
    </row>
    <row r="29" spans="1:7" x14ac:dyDescent="0.2">
      <c r="A29" s="4" t="s">
        <v>20</v>
      </c>
      <c r="B29" s="55">
        <f>+'[10]PASIVO-PATRI'!$C$20</f>
        <v>120312629</v>
      </c>
      <c r="C29" s="57">
        <f t="shared" ref="C29:C38" si="6">+B29/B$20</f>
        <v>0.81125171631179083</v>
      </c>
      <c r="D29" s="55">
        <f>+'[11]PASIVO-PATRI'!$D$20</f>
        <v>113306356</v>
      </c>
      <c r="E29" s="57">
        <f t="shared" ref="E29:E38" si="7">+D29/D$20</f>
        <v>0.85440226810340458</v>
      </c>
      <c r="F29" s="69">
        <f t="shared" si="4"/>
        <v>7006273</v>
      </c>
      <c r="G29" s="72">
        <f t="shared" si="5"/>
        <v>6.1834774741145147E-2</v>
      </c>
    </row>
    <row r="30" spans="1:7" x14ac:dyDescent="0.2">
      <c r="A30" s="1" t="s">
        <v>21</v>
      </c>
      <c r="B30" s="55">
        <f>+'[11]PASIVO-PATRI'!$C$21</f>
        <v>38865111</v>
      </c>
      <c r="C30" s="57">
        <f t="shared" si="6"/>
        <v>0.26206216475743593</v>
      </c>
      <c r="D30" s="55">
        <f>+'[10]PASIVO-PATRI'!$D$21</f>
        <v>28504829</v>
      </c>
      <c r="E30" s="57">
        <f t="shared" si="7"/>
        <v>0.21494461042855975</v>
      </c>
      <c r="F30" s="69">
        <f t="shared" si="4"/>
        <v>10360282</v>
      </c>
      <c r="G30" s="72">
        <f t="shared" si="5"/>
        <v>0.36345708300863688</v>
      </c>
    </row>
    <row r="31" spans="1:7" x14ac:dyDescent="0.2">
      <c r="A31" s="4" t="s">
        <v>22</v>
      </c>
      <c r="B31" s="55">
        <f>+'[6]PASIVO-PATRI'!$C$19</f>
        <v>70242</v>
      </c>
      <c r="C31" s="57">
        <f t="shared" si="6"/>
        <v>4.7363226563000972E-4</v>
      </c>
      <c r="D31" s="55">
        <f>+'[7]PASIVO-PATRI'!$D$19</f>
        <v>70242</v>
      </c>
      <c r="E31" s="57">
        <f t="shared" si="7"/>
        <v>5.2966952812531852E-4</v>
      </c>
      <c r="F31" s="69">
        <f t="shared" si="4"/>
        <v>0</v>
      </c>
      <c r="G31" s="72">
        <f t="shared" si="5"/>
        <v>0</v>
      </c>
    </row>
    <row r="32" spans="1:7" x14ac:dyDescent="0.2">
      <c r="A32" s="4" t="s">
        <v>23</v>
      </c>
      <c r="B32" s="55">
        <f>+'[5]PASIVO-PATRI'!$C$20</f>
        <v>1251912</v>
      </c>
      <c r="C32" s="57">
        <f t="shared" si="6"/>
        <v>8.441472579502245E-3</v>
      </c>
      <c r="D32" s="55">
        <f>+'[4]PASIVO-PATRI'!$D$23</f>
        <v>1251912</v>
      </c>
      <c r="E32" s="57">
        <f t="shared" si="7"/>
        <v>9.4402158010082806E-3</v>
      </c>
      <c r="F32" s="69">
        <f t="shared" si="4"/>
        <v>0</v>
      </c>
      <c r="G32" s="72">
        <f t="shared" si="5"/>
        <v>0</v>
      </c>
    </row>
    <row r="33" spans="1:7" x14ac:dyDescent="0.2">
      <c r="A33" s="4" t="s">
        <v>24</v>
      </c>
      <c r="B33" s="55">
        <f>+'[10]PASIVO-PATRI'!$C$24</f>
        <v>242559</v>
      </c>
      <c r="C33" s="57">
        <f t="shared" si="6"/>
        <v>1.6355423922859477E-3</v>
      </c>
      <c r="D33" s="55">
        <f>+'[10]PASIVO-PATRI'!$D$24</f>
        <v>209349</v>
      </c>
      <c r="E33" s="57">
        <f t="shared" si="7"/>
        <v>1.5786251251887374E-3</v>
      </c>
      <c r="F33" s="73">
        <f t="shared" si="4"/>
        <v>33210</v>
      </c>
      <c r="G33" s="72">
        <f t="shared" si="5"/>
        <v>0.15863462447874124</v>
      </c>
    </row>
    <row r="34" spans="1:7" x14ac:dyDescent="0.2">
      <c r="A34" s="4" t="s">
        <v>53</v>
      </c>
      <c r="B34" s="55">
        <f>+'[8]PASIVO-PATRI'!$C$22</f>
        <v>-22664417</v>
      </c>
      <c r="C34" s="45">
        <f t="shared" si="6"/>
        <v>-0.15282308551711665</v>
      </c>
      <c r="D34" s="93">
        <f>+'[8]PASIVO-PATRI'!$D$22</f>
        <v>-22664417</v>
      </c>
      <c r="E34" s="45">
        <f t="shared" si="7"/>
        <v>-0.17090417496121191</v>
      </c>
      <c r="F34" s="48">
        <f t="shared" si="4"/>
        <v>0</v>
      </c>
      <c r="G34" s="72">
        <f t="shared" si="5"/>
        <v>0</v>
      </c>
    </row>
    <row r="35" spans="1:7" x14ac:dyDescent="0.2">
      <c r="A35" s="4" t="s">
        <v>51</v>
      </c>
      <c r="B35" s="10">
        <f>+'[10]PASIVO-PATRI'!$C$25</f>
        <v>-1036528</v>
      </c>
      <c r="C35" s="45">
        <f t="shared" si="6"/>
        <v>-6.9891675212685111E-3</v>
      </c>
      <c r="D35" s="10">
        <f>+'[10]PASIVO-PATRI'!$D$25</f>
        <v>-2156573</v>
      </c>
      <c r="E35" s="46">
        <f t="shared" si="7"/>
        <v>-1.6261937349133032E-2</v>
      </c>
      <c r="F35" s="47">
        <f t="shared" si="4"/>
        <v>1120045</v>
      </c>
      <c r="G35" s="42">
        <f t="shared" si="5"/>
        <v>-0.51936336029431884</v>
      </c>
    </row>
    <row r="36" spans="1:7" ht="15.75" thickBot="1" x14ac:dyDescent="0.25">
      <c r="A36" s="1" t="s">
        <v>25</v>
      </c>
      <c r="B36" s="55">
        <f>+'[11]PASIVO-PATRI'!$C$27</f>
        <v>2121394</v>
      </c>
      <c r="C36" s="70">
        <f t="shared" si="6"/>
        <v>1.4304271611199978E-2</v>
      </c>
      <c r="D36" s="55">
        <f>+'[11]PASIVO-PATRI'!$D$27</f>
        <v>9488585</v>
      </c>
      <c r="E36" s="70">
        <f t="shared" si="7"/>
        <v>7.1549989173528297E-2</v>
      </c>
      <c r="F36" s="69">
        <f t="shared" si="4"/>
        <v>-7367191</v>
      </c>
      <c r="G36" s="42">
        <f t="shared" si="5"/>
        <v>-0.77642672748360264</v>
      </c>
    </row>
    <row r="37" spans="1:7" ht="16.5" thickBot="1" x14ac:dyDescent="0.3">
      <c r="A37" s="5" t="s">
        <v>26</v>
      </c>
      <c r="B37" s="31">
        <f>SUM(B29:B36)</f>
        <v>139162902</v>
      </c>
      <c r="C37" s="33">
        <f t="shared" si="6"/>
        <v>0.9383565468794598</v>
      </c>
      <c r="D37" s="31">
        <f>SUM(D29:D36)</f>
        <v>128010283</v>
      </c>
      <c r="E37" s="33">
        <f t="shared" si="7"/>
        <v>0.9652792658494701</v>
      </c>
      <c r="F37" s="31">
        <f t="shared" si="4"/>
        <v>11152619</v>
      </c>
      <c r="G37" s="34">
        <f t="shared" si="5"/>
        <v>8.712283684272458E-2</v>
      </c>
    </row>
    <row r="38" spans="1:7" ht="21.75" customHeight="1" thickBot="1" x14ac:dyDescent="0.45">
      <c r="A38" s="77" t="s">
        <v>27</v>
      </c>
      <c r="B38" s="82">
        <f>+B37+B27</f>
        <v>148304930</v>
      </c>
      <c r="C38" s="83">
        <f t="shared" si="6"/>
        <v>1</v>
      </c>
      <c r="D38" s="82">
        <f>+D37+D27</f>
        <v>132614763</v>
      </c>
      <c r="E38" s="84">
        <f t="shared" si="7"/>
        <v>0.99999998491872299</v>
      </c>
      <c r="F38" s="85">
        <f t="shared" si="4"/>
        <v>15690167</v>
      </c>
      <c r="G38" s="86">
        <f t="shared" si="5"/>
        <v>0.11831387882508979</v>
      </c>
    </row>
    <row r="39" spans="1:7" s="9" customFormat="1" ht="23.25" customHeight="1" thickBot="1" x14ac:dyDescent="0.45">
      <c r="A39" s="5"/>
      <c r="B39" s="87"/>
      <c r="C39" s="82"/>
      <c r="D39" s="87"/>
      <c r="E39" s="32"/>
      <c r="F39" s="96"/>
      <c r="G39" s="97"/>
    </row>
    <row r="40" spans="1:7" x14ac:dyDescent="0.2">
      <c r="B40" s="18"/>
      <c r="C40" s="18"/>
      <c r="D40" s="18"/>
      <c r="E40" s="18"/>
      <c r="F40" s="18"/>
      <c r="G40" s="18"/>
    </row>
    <row r="41" spans="1:7" x14ac:dyDescent="0.2">
      <c r="B41" s="2" t="s">
        <v>13</v>
      </c>
      <c r="D41" s="2" t="s">
        <v>13</v>
      </c>
    </row>
  </sheetData>
  <mergeCells count="7">
    <mergeCell ref="D7:E7"/>
    <mergeCell ref="B7:C7"/>
    <mergeCell ref="A1:G1"/>
    <mergeCell ref="A2:G2"/>
    <mergeCell ref="A3:G3"/>
    <mergeCell ref="A4:G4"/>
    <mergeCell ref="A5:G5"/>
  </mergeCells>
  <phoneticPr fontId="0" type="noConversion"/>
  <printOptions horizontalCentered="1" verticalCentered="1"/>
  <pageMargins left="0.78740157480314965" right="0.78740157480314965" top="0.15748031496062992" bottom="0.98425196850393704" header="0.27559055118110237" footer="0.51181102362204722"/>
  <pageSetup scale="65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topLeftCell="A16" zoomScale="75" workbookViewId="0">
      <selection activeCell="E45" sqref="E45"/>
    </sheetView>
  </sheetViews>
  <sheetFormatPr baseColWidth="10" defaultRowHeight="15" x14ac:dyDescent="0.2"/>
  <cols>
    <col min="1" max="1" width="45.140625" style="1" bestFit="1" customWidth="1"/>
    <col min="2" max="2" width="15.42578125" style="2" bestFit="1" customWidth="1"/>
    <col min="3" max="3" width="12.7109375" style="2" bestFit="1" customWidth="1"/>
    <col min="4" max="4" width="14.5703125" style="2" bestFit="1" customWidth="1"/>
    <col min="5" max="5" width="12.140625" style="2" bestFit="1" customWidth="1"/>
    <col min="6" max="6" width="15.42578125" style="2" bestFit="1" customWidth="1"/>
    <col min="7" max="7" width="13.42578125" style="3" bestFit="1" customWidth="1"/>
    <col min="8" max="16384" width="11.42578125" style="1"/>
  </cols>
  <sheetData>
    <row r="1" spans="1:7" ht="15.75" x14ac:dyDescent="0.25">
      <c r="A1" s="106" t="s">
        <v>0</v>
      </c>
      <c r="B1" s="106"/>
      <c r="C1" s="106"/>
      <c r="D1" s="106"/>
      <c r="E1" s="106"/>
      <c r="F1" s="106"/>
      <c r="G1" s="106"/>
    </row>
    <row r="2" spans="1:7" ht="15.75" x14ac:dyDescent="0.25">
      <c r="A2" s="107" t="s">
        <v>1</v>
      </c>
      <c r="B2" s="107"/>
      <c r="C2" s="107"/>
      <c r="D2" s="107"/>
      <c r="E2" s="107"/>
      <c r="F2" s="107"/>
      <c r="G2" s="107"/>
    </row>
    <row r="3" spans="1:7" ht="15.75" x14ac:dyDescent="0.25">
      <c r="A3" s="106" t="s">
        <v>47</v>
      </c>
      <c r="B3" s="106"/>
      <c r="C3" s="106"/>
      <c r="D3" s="106"/>
      <c r="E3" s="106"/>
      <c r="F3" s="106"/>
      <c r="G3" s="106"/>
    </row>
    <row r="4" spans="1:7" x14ac:dyDescent="0.2">
      <c r="A4" s="108" t="str">
        <f>+[1]ACTIVO!A16</f>
        <v>(Miles de colones)</v>
      </c>
      <c r="B4" s="108"/>
      <c r="C4" s="108"/>
      <c r="D4" s="108"/>
      <c r="E4" s="108"/>
      <c r="F4" s="108"/>
      <c r="G4" s="108"/>
    </row>
    <row r="5" spans="1:7" x14ac:dyDescent="0.2">
      <c r="A5" s="108" t="s">
        <v>58</v>
      </c>
      <c r="B5" s="108"/>
      <c r="C5" s="108"/>
      <c r="D5" s="108"/>
      <c r="E5" s="108"/>
      <c r="F5" s="108"/>
      <c r="G5" s="108"/>
    </row>
    <row r="6" spans="1:7" ht="16.5" thickBot="1" x14ac:dyDescent="0.3">
      <c r="F6" s="1"/>
      <c r="G6" s="6"/>
    </row>
    <row r="7" spans="1:7" ht="16.5" thickBot="1" x14ac:dyDescent="0.3">
      <c r="B7" s="104">
        <v>44104</v>
      </c>
      <c r="C7" s="105"/>
      <c r="D7" s="104">
        <v>43738</v>
      </c>
      <c r="E7" s="105"/>
      <c r="F7" s="49" t="s">
        <v>3</v>
      </c>
      <c r="G7" s="50"/>
    </row>
    <row r="8" spans="1:7" ht="16.5" thickBot="1" x14ac:dyDescent="0.3">
      <c r="A8" s="7"/>
      <c r="B8" s="51" t="s">
        <v>49</v>
      </c>
      <c r="C8" s="52" t="s">
        <v>44</v>
      </c>
      <c r="D8" s="51" t="s">
        <v>49</v>
      </c>
      <c r="E8" s="52" t="s">
        <v>44</v>
      </c>
      <c r="F8" s="53" t="s">
        <v>45</v>
      </c>
      <c r="G8" s="54" t="s">
        <v>46</v>
      </c>
    </row>
    <row r="9" spans="1:7" ht="15.75" x14ac:dyDescent="0.25">
      <c r="A9" s="8" t="s">
        <v>28</v>
      </c>
      <c r="B9" s="15"/>
      <c r="C9" s="16"/>
      <c r="D9" s="15"/>
      <c r="E9" s="16"/>
      <c r="F9" s="15"/>
      <c r="G9" s="17"/>
    </row>
    <row r="10" spans="1:7" x14ac:dyDescent="0.2">
      <c r="B10" s="12"/>
      <c r="C10" s="13"/>
      <c r="D10" s="12"/>
      <c r="E10" s="13"/>
      <c r="F10" s="30"/>
      <c r="G10" s="14"/>
    </row>
    <row r="11" spans="1:7" x14ac:dyDescent="0.2">
      <c r="A11" s="1" t="s">
        <v>29</v>
      </c>
      <c r="B11" s="55">
        <f>+[11]RESULTADOS!$C$12</f>
        <v>6149653</v>
      </c>
      <c r="C11" s="56">
        <f>+B11/B$15</f>
        <v>0.92559065422783249</v>
      </c>
      <c r="D11" s="55">
        <f>+[11]RESULTADOS!$D$12</f>
        <v>8641597</v>
      </c>
      <c r="E11" s="56">
        <f>+D11/D$15</f>
        <v>0.9308336379885731</v>
      </c>
      <c r="F11" s="95">
        <f>+B11-D11</f>
        <v>-2491944</v>
      </c>
      <c r="G11" s="42">
        <f>+F11/D11</f>
        <v>-0.28836614343390465</v>
      </c>
    </row>
    <row r="12" spans="1:7" x14ac:dyDescent="0.2">
      <c r="A12" s="1" t="s">
        <v>30</v>
      </c>
      <c r="B12" s="55">
        <f>+[11]RESULTADOS!$C$13</f>
        <v>279866</v>
      </c>
      <c r="C12" s="56">
        <f>+B12/B$15</f>
        <v>4.2122922063428062E-2</v>
      </c>
      <c r="D12" s="55">
        <f>+[11]RESULTADOS!$D$13</f>
        <v>582349</v>
      </c>
      <c r="E12" s="56">
        <f>+D12/D$15</f>
        <v>6.2727993245809494E-2</v>
      </c>
      <c r="F12" s="95">
        <f>+B12-D12</f>
        <v>-302483</v>
      </c>
      <c r="G12" s="42">
        <f>+F12/D12</f>
        <v>-0.51941876778357998</v>
      </c>
    </row>
    <row r="13" spans="1:7" x14ac:dyDescent="0.2">
      <c r="A13" s="1" t="s">
        <v>31</v>
      </c>
      <c r="B13" s="55">
        <f>+[11]RESULTADOS!$C$14</f>
        <v>214512</v>
      </c>
      <c r="C13" s="56">
        <f>+B13/B$15</f>
        <v>3.2286423708739471E-2</v>
      </c>
      <c r="D13" s="55">
        <f>+[11]RESULTADOS!$D$14</f>
        <v>59772</v>
      </c>
      <c r="E13" s="56">
        <f>+D13/D$15</f>
        <v>6.4383687656173957E-3</v>
      </c>
      <c r="F13" s="71">
        <f>+B13-D13</f>
        <v>154740</v>
      </c>
      <c r="G13" s="72">
        <f>+F13/D13</f>
        <v>2.5888375828146959</v>
      </c>
    </row>
    <row r="14" spans="1:7" ht="15.75" thickBot="1" x14ac:dyDescent="0.25">
      <c r="B14" s="29" t="s">
        <v>13</v>
      </c>
      <c r="C14" s="28" t="s">
        <v>13</v>
      </c>
      <c r="D14" s="29"/>
      <c r="E14" s="28" t="s">
        <v>13</v>
      </c>
      <c r="F14" s="35"/>
      <c r="G14" s="27"/>
    </row>
    <row r="15" spans="1:7" s="9" customFormat="1" ht="16.5" thickBot="1" x14ac:dyDescent="0.3">
      <c r="A15" s="5" t="s">
        <v>32</v>
      </c>
      <c r="B15" s="36">
        <f>SUM(B11:B14)</f>
        <v>6644031</v>
      </c>
      <c r="C15" s="37">
        <f>+B15/B$15</f>
        <v>1</v>
      </c>
      <c r="D15" s="36">
        <f>SUM(D11:D13)</f>
        <v>9283718</v>
      </c>
      <c r="E15" s="37">
        <f>+D15/D$15</f>
        <v>1</v>
      </c>
      <c r="F15" s="75">
        <f>SUM(F11:F13)</f>
        <v>-2639687</v>
      </c>
      <c r="G15" s="76">
        <f>+F15/D15</f>
        <v>-0.28433511229014063</v>
      </c>
    </row>
    <row r="16" spans="1:7" x14ac:dyDescent="0.2">
      <c r="B16" s="12"/>
      <c r="C16" s="11" t="s">
        <v>48</v>
      </c>
      <c r="D16" s="12"/>
      <c r="E16" s="11" t="s">
        <v>48</v>
      </c>
      <c r="F16" s="30"/>
      <c r="G16" s="14"/>
    </row>
    <row r="17" spans="1:7" ht="15.75" x14ac:dyDescent="0.25">
      <c r="A17" s="8" t="s">
        <v>33</v>
      </c>
      <c r="B17" s="12"/>
      <c r="C17" s="11" t="s">
        <v>13</v>
      </c>
      <c r="D17" s="12"/>
      <c r="E17" s="11" t="s">
        <v>13</v>
      </c>
      <c r="F17" s="30"/>
      <c r="G17" s="14"/>
    </row>
    <row r="18" spans="1:7" x14ac:dyDescent="0.2">
      <c r="B18" s="12"/>
      <c r="C18" s="11" t="s">
        <v>13</v>
      </c>
      <c r="D18" s="12"/>
      <c r="E18" s="11" t="s">
        <v>13</v>
      </c>
      <c r="F18" s="30"/>
      <c r="G18" s="14"/>
    </row>
    <row r="19" spans="1:7" x14ac:dyDescent="0.2">
      <c r="A19" s="1" t="s">
        <v>34</v>
      </c>
      <c r="B19" s="55">
        <f>+[11]RESULTADOS!$C$20</f>
        <v>2385491</v>
      </c>
      <c r="C19" s="56">
        <f t="shared" ref="C19:C25" si="0">+B19/B$15</f>
        <v>0.35904272571876922</v>
      </c>
      <c r="D19" s="55">
        <f>+[11]RESULTADOS!$D$20</f>
        <v>2438477</v>
      </c>
      <c r="E19" s="56">
        <f t="shared" ref="E19:E25" si="1">+D19/D$15</f>
        <v>0.26266168360564163</v>
      </c>
      <c r="F19" s="95">
        <f t="shared" ref="F19:F25" si="2">+B19-D19</f>
        <v>-52986</v>
      </c>
      <c r="G19" s="42">
        <f t="shared" ref="G19:G25" si="3">+F19/D19</f>
        <v>-2.1729136670142882E-2</v>
      </c>
    </row>
    <row r="20" spans="1:7" x14ac:dyDescent="0.2">
      <c r="A20" s="1" t="s">
        <v>35</v>
      </c>
      <c r="B20" s="55">
        <f>+[11]RESULTADOS!$C$21</f>
        <v>1894552</v>
      </c>
      <c r="C20" s="56">
        <f t="shared" si="0"/>
        <v>0.28515098740508588</v>
      </c>
      <c r="D20" s="55">
        <f>+[11]RESULTADOS!$D$21</f>
        <v>1796863</v>
      </c>
      <c r="E20" s="56">
        <f t="shared" si="1"/>
        <v>0.19354993333489881</v>
      </c>
      <c r="F20" s="73">
        <f t="shared" si="2"/>
        <v>97689</v>
      </c>
      <c r="G20" s="72">
        <f t="shared" si="3"/>
        <v>5.4366415247016603E-2</v>
      </c>
    </row>
    <row r="21" spans="1:7" x14ac:dyDescent="0.2">
      <c r="A21" s="1" t="s">
        <v>55</v>
      </c>
      <c r="B21" s="55">
        <f>+[11]RESULTADOS!$C$22</f>
        <v>131661</v>
      </c>
      <c r="C21" s="57">
        <f t="shared" si="0"/>
        <v>1.9816433728259246E-2</v>
      </c>
      <c r="D21" s="55">
        <f>+[10]RESULTADOS!$D$22</f>
        <v>0</v>
      </c>
      <c r="E21" s="57">
        <f t="shared" si="1"/>
        <v>0</v>
      </c>
      <c r="F21" s="73">
        <f t="shared" si="2"/>
        <v>131661</v>
      </c>
      <c r="G21" s="72">
        <v>1</v>
      </c>
    </row>
    <row r="22" spans="1:7" x14ac:dyDescent="0.2">
      <c r="A22" s="1" t="s">
        <v>36</v>
      </c>
      <c r="B22" s="55">
        <f>+[11]RESULTADOS!$C$23</f>
        <v>73066</v>
      </c>
      <c r="C22" s="58">
        <f t="shared" si="0"/>
        <v>1.099723947705843E-2</v>
      </c>
      <c r="D22" s="55">
        <f>+[11]RESULTADOS!$D$23</f>
        <v>88939</v>
      </c>
      <c r="E22" s="58">
        <f t="shared" si="1"/>
        <v>9.5801057291916882E-3</v>
      </c>
      <c r="F22" s="95">
        <f t="shared" si="2"/>
        <v>-15873</v>
      </c>
      <c r="G22" s="42">
        <f t="shared" si="3"/>
        <v>-0.17847063717829073</v>
      </c>
    </row>
    <row r="23" spans="1:7" ht="15.75" thickBot="1" x14ac:dyDescent="0.25">
      <c r="A23" s="1" t="s">
        <v>37</v>
      </c>
      <c r="B23" s="55">
        <f>+[11]RESULTADOS!$C$24</f>
        <v>29837</v>
      </c>
      <c r="C23" s="59">
        <f t="shared" si="0"/>
        <v>4.4907978304134944E-3</v>
      </c>
      <c r="D23" s="55">
        <f>+[11]RESULTADOS!$D$24</f>
        <v>62907</v>
      </c>
      <c r="E23" s="59">
        <f t="shared" si="1"/>
        <v>6.776056747953783E-3</v>
      </c>
      <c r="F23" s="43">
        <f t="shared" si="2"/>
        <v>-33070</v>
      </c>
      <c r="G23" s="42">
        <f t="shared" si="3"/>
        <v>-0.52569666332840548</v>
      </c>
    </row>
    <row r="24" spans="1:7" s="9" customFormat="1" ht="16.5" thickBot="1" x14ac:dyDescent="0.3">
      <c r="A24" s="5" t="s">
        <v>38</v>
      </c>
      <c r="B24" s="36">
        <f>SUM(B19:B23)</f>
        <v>4514607</v>
      </c>
      <c r="C24" s="37">
        <f t="shared" si="0"/>
        <v>0.67949818415958629</v>
      </c>
      <c r="D24" s="36">
        <f>+SUM(D19:D23)</f>
        <v>4387186</v>
      </c>
      <c r="E24" s="37">
        <f t="shared" si="1"/>
        <v>0.47256777941768591</v>
      </c>
      <c r="F24" s="38">
        <f t="shared" si="2"/>
        <v>127421</v>
      </c>
      <c r="G24" s="39">
        <f t="shared" si="3"/>
        <v>2.90439019453472E-2</v>
      </c>
    </row>
    <row r="25" spans="1:7" s="9" customFormat="1" ht="16.5" thickBot="1" x14ac:dyDescent="0.3">
      <c r="A25" s="5" t="s">
        <v>39</v>
      </c>
      <c r="B25" s="36">
        <f>+B15-B24</f>
        <v>2129424</v>
      </c>
      <c r="C25" s="37">
        <f t="shared" si="0"/>
        <v>0.32050181584041376</v>
      </c>
      <c r="D25" s="36">
        <f>+D15-D24</f>
        <v>4896532</v>
      </c>
      <c r="E25" s="37">
        <f t="shared" si="1"/>
        <v>0.52743222058231409</v>
      </c>
      <c r="F25" s="75">
        <f t="shared" si="2"/>
        <v>-2767108</v>
      </c>
      <c r="G25" s="76">
        <f t="shared" si="3"/>
        <v>-0.56511588201608809</v>
      </c>
    </row>
    <row r="26" spans="1:7" x14ac:dyDescent="0.2">
      <c r="B26" s="12"/>
      <c r="C26" s="11" t="s">
        <v>13</v>
      </c>
      <c r="D26" s="12"/>
      <c r="E26" s="11" t="s">
        <v>13</v>
      </c>
      <c r="F26" s="30"/>
      <c r="G26" s="14" t="s">
        <v>13</v>
      </c>
    </row>
    <row r="27" spans="1:7" ht="15.75" x14ac:dyDescent="0.25">
      <c r="A27" s="8" t="s">
        <v>31</v>
      </c>
      <c r="B27" s="12"/>
      <c r="C27" s="11" t="s">
        <v>13</v>
      </c>
      <c r="D27" s="10"/>
      <c r="E27" s="11" t="s">
        <v>13</v>
      </c>
      <c r="F27" s="30"/>
      <c r="G27" s="3" t="s">
        <v>13</v>
      </c>
    </row>
    <row r="28" spans="1:7" x14ac:dyDescent="0.2">
      <c r="A28" s="94" t="s">
        <v>54</v>
      </c>
      <c r="B28" s="90">
        <f>+[11]RESULTADOS!$C$31</f>
        <v>91733</v>
      </c>
      <c r="C28" s="56">
        <f t="shared" ref="C28:C33" si="4">+B28/B$15</f>
        <v>1.380682901690254E-2</v>
      </c>
      <c r="D28" s="55">
        <f>+[11]RESULTADOS!$D$31</f>
        <v>40805</v>
      </c>
      <c r="E28" s="57">
        <f t="shared" ref="E28:E33" si="5">+D28/D$15</f>
        <v>4.3953295436160384E-3</v>
      </c>
      <c r="F28" s="71">
        <f>+B28-D28</f>
        <v>50928</v>
      </c>
      <c r="G28" s="102">
        <f t="shared" ref="G28:G33" si="6">+F28/D28</f>
        <v>1.2480823428501409</v>
      </c>
    </row>
    <row r="29" spans="1:7" x14ac:dyDescent="0.2">
      <c r="A29" s="1" t="s">
        <v>56</v>
      </c>
      <c r="B29" s="60">
        <f>+[10]RESULTADOS!$C$32</f>
        <v>0</v>
      </c>
      <c r="C29" s="56">
        <f t="shared" si="4"/>
        <v>0</v>
      </c>
      <c r="D29" s="60">
        <v>0</v>
      </c>
      <c r="E29" s="56">
        <f t="shared" si="5"/>
        <v>0</v>
      </c>
      <c r="F29" s="73">
        <f>+B29-D29</f>
        <v>0</v>
      </c>
      <c r="G29" s="103">
        <v>0</v>
      </c>
    </row>
    <row r="30" spans="1:7" x14ac:dyDescent="0.2">
      <c r="A30" s="1" t="s">
        <v>57</v>
      </c>
      <c r="B30" s="40">
        <f>+[11]RESULTADOS!$C$33</f>
        <v>-397027</v>
      </c>
      <c r="C30" s="100">
        <f t="shared" si="4"/>
        <v>-5.975694574573779E-2</v>
      </c>
      <c r="D30" s="40">
        <f>+[11]RESULTADOS!$D$33</f>
        <v>-732270</v>
      </c>
      <c r="E30" s="100">
        <f t="shared" si="5"/>
        <v>-7.887680345309929E-2</v>
      </c>
      <c r="F30" s="47">
        <f>+B30-D30</f>
        <v>335243</v>
      </c>
      <c r="G30" s="102">
        <f t="shared" si="6"/>
        <v>-0.45781337484807516</v>
      </c>
    </row>
    <row r="31" spans="1:7" ht="15.75" thickBot="1" x14ac:dyDescent="0.25">
      <c r="A31" s="1" t="s">
        <v>40</v>
      </c>
      <c r="B31" s="60">
        <f>+[11]RESULTADOS!$C$34</f>
        <v>297264</v>
      </c>
      <c r="C31" s="74">
        <f t="shared" si="4"/>
        <v>4.4741513096492172E-2</v>
      </c>
      <c r="D31" s="60">
        <f>+[11]RESULTADOS!$D$34</f>
        <v>5283518</v>
      </c>
      <c r="E31" s="74">
        <f t="shared" si="5"/>
        <v>0.56911659746666154</v>
      </c>
      <c r="F31" s="43">
        <f>+B31-D31</f>
        <v>-4986254</v>
      </c>
      <c r="G31" s="44">
        <f t="shared" si="6"/>
        <v>-0.94373748703042182</v>
      </c>
    </row>
    <row r="32" spans="1:7" s="9" customFormat="1" ht="16.5" thickBot="1" x14ac:dyDescent="0.3">
      <c r="A32" s="5" t="s">
        <v>41</v>
      </c>
      <c r="B32" s="75">
        <f>SUM(B28:B31)</f>
        <v>-8030</v>
      </c>
      <c r="C32" s="41">
        <f t="shared" si="4"/>
        <v>-1.2086036323430761E-3</v>
      </c>
      <c r="D32" s="38">
        <f>SUM(D28:D31)</f>
        <v>4592053</v>
      </c>
      <c r="E32" s="98">
        <f t="shared" si="5"/>
        <v>0.49463512355717826</v>
      </c>
      <c r="F32" s="99">
        <f>+B32-D32</f>
        <v>-4600083</v>
      </c>
      <c r="G32" s="76">
        <f t="shared" si="6"/>
        <v>-1.0017486731969338</v>
      </c>
    </row>
    <row r="33" spans="1:7" s="9" customFormat="1" ht="20.25" thickBot="1" x14ac:dyDescent="0.45">
      <c r="A33" s="77" t="s">
        <v>42</v>
      </c>
      <c r="B33" s="78">
        <f>B25+B32</f>
        <v>2121394</v>
      </c>
      <c r="C33" s="89">
        <f t="shared" si="4"/>
        <v>0.31929321220807066</v>
      </c>
      <c r="D33" s="80">
        <f>D25+D32</f>
        <v>9488585</v>
      </c>
      <c r="E33" s="79">
        <f t="shared" si="5"/>
        <v>1.0220673441394923</v>
      </c>
      <c r="F33" s="78">
        <f>F25+F32</f>
        <v>-7367191</v>
      </c>
      <c r="G33" s="81">
        <f t="shared" si="6"/>
        <v>-0.77642672748360264</v>
      </c>
    </row>
  </sheetData>
  <mergeCells count="7">
    <mergeCell ref="B7:C7"/>
    <mergeCell ref="D7:E7"/>
    <mergeCell ref="A1:G1"/>
    <mergeCell ref="A2:G2"/>
    <mergeCell ref="A3:G3"/>
    <mergeCell ref="A4:G4"/>
    <mergeCell ref="A5:G5"/>
  </mergeCells>
  <phoneticPr fontId="0" type="noConversion"/>
  <printOptions horizontalCentered="1" verticalCentered="1"/>
  <pageMargins left="0.51181102362204722" right="0.51181102362204722" top="1.3779527559055118" bottom="0.98425196850393704" header="1.3385826771653544" footer="0.51181102362204722"/>
  <pageSetup scale="75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Situación</vt:lpstr>
      <vt:lpstr>Estado Resultados </vt:lpstr>
      <vt:lpstr>'Balance Situación'!Área_de_impresión</vt:lpstr>
      <vt:lpstr>'Estado Resultados '!Área_de_impresión</vt:lpstr>
    </vt:vector>
  </TitlesOfParts>
  <Company>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ROJAS DURAN</dc:creator>
  <cp:lastModifiedBy>Leonel Loría Leitón</cp:lastModifiedBy>
  <cp:lastPrinted>2019-03-26T16:52:05Z</cp:lastPrinted>
  <dcterms:created xsi:type="dcterms:W3CDTF">2003-07-05T22:57:33Z</dcterms:created>
  <dcterms:modified xsi:type="dcterms:W3CDTF">2021-04-20T18:01:43Z</dcterms:modified>
</cp:coreProperties>
</file>